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gion0\RIO\Public\Grants\2020\2020 INFRA\3. Final Submission\Final Submital\"/>
    </mc:Choice>
  </mc:AlternateContent>
  <xr:revisionPtr revIDLastSave="0" documentId="8_{0847F85C-F9EB-4DC5-9111-DF27BEB6A3FD}" xr6:coauthVersionLast="47" xr6:coauthVersionMax="47" xr10:uidLastSave="{00000000-0000-0000-0000-000000000000}"/>
  <bookViews>
    <workbookView xWindow="24" yWindow="1440" windowWidth="23016" windowHeight="11520" xr2:uid="{B429A0EE-677C-4225-8B44-EBE395504F65}"/>
  </bookViews>
  <sheets>
    <sheet name="INFRA Revised" sheetId="1" r:id="rId1"/>
  </sheets>
  <definedNames>
    <definedName name="_xlnm.Print_Area" localSheetId="0">'INFRA Revised'!$B$1:$AL$63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8" i="1" l="1"/>
  <c r="AJ58" i="1"/>
  <c r="AI58" i="1"/>
  <c r="AG58" i="1"/>
  <c r="AF58" i="1"/>
  <c r="AI56" i="1"/>
  <c r="AJ55" i="1"/>
  <c r="AK55" i="1" s="1"/>
  <c r="AG55" i="1"/>
  <c r="AF55" i="1"/>
  <c r="AJ54" i="1"/>
  <c r="AJ56" i="1" s="1"/>
  <c r="AG54" i="1"/>
  <c r="AF54" i="1"/>
  <c r="AH54" i="1" s="1"/>
  <c r="AJ53" i="1"/>
  <c r="AK53" i="1" s="1"/>
  <c r="AG53" i="1"/>
  <c r="AF53" i="1"/>
  <c r="AK52" i="1"/>
  <c r="AH52" i="1"/>
  <c r="AL52" i="1" s="1"/>
  <c r="AJ49" i="1"/>
  <c r="AK49" i="1" s="1"/>
  <c r="AG49" i="1"/>
  <c r="AF49" i="1"/>
  <c r="AK48" i="1"/>
  <c r="AJ48" i="1"/>
  <c r="AG48" i="1"/>
  <c r="AF48" i="1"/>
  <c r="AH48" i="1" s="1"/>
  <c r="AJ47" i="1"/>
  <c r="AI47" i="1"/>
  <c r="AK47" i="1" s="1"/>
  <c r="AG47" i="1"/>
  <c r="AF47" i="1"/>
  <c r="AH47" i="1" s="1"/>
  <c r="AL47" i="1" s="1"/>
  <c r="AK46" i="1"/>
  <c r="AH46" i="1"/>
  <c r="AJ43" i="1"/>
  <c r="AJ44" i="1" s="1"/>
  <c r="AI43" i="1"/>
  <c r="AG43" i="1"/>
  <c r="AF43" i="1"/>
  <c r="AH43" i="1" s="1"/>
  <c r="AJ42" i="1"/>
  <c r="AI42" i="1"/>
  <c r="AK42" i="1" s="1"/>
  <c r="AG42" i="1"/>
  <c r="AF42" i="1"/>
  <c r="AH42" i="1" s="1"/>
  <c r="AL42" i="1" s="1"/>
  <c r="AJ41" i="1"/>
  <c r="AI41" i="1"/>
  <c r="AK41" i="1" s="1"/>
  <c r="AG41" i="1"/>
  <c r="AF41" i="1"/>
  <c r="AK40" i="1"/>
  <c r="AH40" i="1"/>
  <c r="AJ37" i="1"/>
  <c r="AI37" i="1"/>
  <c r="AK37" i="1" s="1"/>
  <c r="AG37" i="1"/>
  <c r="AF37" i="1"/>
  <c r="AH37" i="1" s="1"/>
  <c r="AL37" i="1" s="1"/>
  <c r="AJ36" i="1"/>
  <c r="AI36" i="1"/>
  <c r="AI61" i="1" s="1"/>
  <c r="AG36" i="1"/>
  <c r="AF36" i="1"/>
  <c r="AJ35" i="1"/>
  <c r="AI35" i="1"/>
  <c r="AG35" i="1"/>
  <c r="AF35" i="1"/>
  <c r="AK34" i="1"/>
  <c r="AH34" i="1"/>
  <c r="AJ31" i="1"/>
  <c r="AJ32" i="1" s="1"/>
  <c r="AI31" i="1"/>
  <c r="AI62" i="1" s="1"/>
  <c r="AG31" i="1"/>
  <c r="AF31" i="1"/>
  <c r="AH31" i="1" s="1"/>
  <c r="AK30" i="1"/>
  <c r="AJ30" i="1"/>
  <c r="AI30" i="1"/>
  <c r="AG30" i="1"/>
  <c r="AH30" i="1" s="1"/>
  <c r="AL30" i="1" s="1"/>
  <c r="AF30" i="1"/>
  <c r="AJ29" i="1"/>
  <c r="AI29" i="1"/>
  <c r="AG29" i="1"/>
  <c r="AF29" i="1"/>
  <c r="AH29" i="1" s="1"/>
  <c r="AK28" i="1"/>
  <c r="AH28" i="1"/>
  <c r="AL28" i="1" s="1"/>
  <c r="AI26" i="1"/>
  <c r="AK25" i="1"/>
  <c r="AJ25" i="1"/>
  <c r="AG25" i="1"/>
  <c r="AF25" i="1"/>
  <c r="AJ24" i="1"/>
  <c r="AK24" i="1" s="1"/>
  <c r="AG24" i="1"/>
  <c r="AF24" i="1"/>
  <c r="AJ23" i="1"/>
  <c r="AJ26" i="1" s="1"/>
  <c r="AG23" i="1"/>
  <c r="AF23" i="1"/>
  <c r="AK22" i="1"/>
  <c r="AH22" i="1"/>
  <c r="AI20" i="1"/>
  <c r="AJ19" i="1"/>
  <c r="AK19" i="1" s="1"/>
  <c r="AG19" i="1"/>
  <c r="AF19" i="1"/>
  <c r="AH19" i="1" s="1"/>
  <c r="AL19" i="1" s="1"/>
  <c r="AJ18" i="1"/>
  <c r="AK18" i="1" s="1"/>
  <c r="AG18" i="1"/>
  <c r="AF18" i="1"/>
  <c r="AJ17" i="1"/>
  <c r="AG17" i="1"/>
  <c r="AF17" i="1"/>
  <c r="AK16" i="1"/>
  <c r="AH16" i="1"/>
  <c r="AI14" i="1"/>
  <c r="AJ13" i="1"/>
  <c r="AK13" i="1" s="1"/>
  <c r="AG13" i="1"/>
  <c r="AF13" i="1"/>
  <c r="AJ12" i="1"/>
  <c r="AK12" i="1" s="1"/>
  <c r="AG12" i="1"/>
  <c r="AF12" i="1"/>
  <c r="AH12" i="1" s="1"/>
  <c r="AL12" i="1" s="1"/>
  <c r="AJ11" i="1"/>
  <c r="AK11" i="1" s="1"/>
  <c r="AG11" i="1"/>
  <c r="AF11" i="1"/>
  <c r="AK10" i="1"/>
  <c r="AH10" i="1"/>
  <c r="AL10" i="1" s="1"/>
  <c r="AI7" i="1"/>
  <c r="AJ6" i="1"/>
  <c r="AG6" i="1"/>
  <c r="AG62" i="1" s="1"/>
  <c r="AF6" i="1"/>
  <c r="AH6" i="1" s="1"/>
  <c r="AJ5" i="1"/>
  <c r="AK5" i="1" s="1"/>
  <c r="AG5" i="1"/>
  <c r="AF5" i="1"/>
  <c r="AJ4" i="1"/>
  <c r="AK4" i="1" s="1"/>
  <c r="AG4" i="1"/>
  <c r="AF4" i="1"/>
  <c r="AK3" i="1"/>
  <c r="AH3" i="1"/>
  <c r="AL3" i="1" s="1"/>
  <c r="AJ38" i="1" l="1"/>
  <c r="AG50" i="1"/>
  <c r="AG61" i="1"/>
  <c r="AG20" i="1"/>
  <c r="AG26" i="1"/>
  <c r="AH36" i="1"/>
  <c r="AG44" i="1"/>
  <c r="AH18" i="1"/>
  <c r="AL18" i="1" s="1"/>
  <c r="AK36" i="1"/>
  <c r="AH49" i="1"/>
  <c r="AL49" i="1" s="1"/>
  <c r="AH25" i="1"/>
  <c r="AL25" i="1" s="1"/>
  <c r="AF61" i="1"/>
  <c r="AL34" i="1"/>
  <c r="AJ50" i="1"/>
  <c r="AI32" i="1"/>
  <c r="AJ62" i="1"/>
  <c r="AG14" i="1"/>
  <c r="AF38" i="1"/>
  <c r="AF32" i="1"/>
  <c r="AH55" i="1"/>
  <c r="AL55" i="1" s="1"/>
  <c r="AG38" i="1"/>
  <c r="AH24" i="1"/>
  <c r="AL24" i="1" s="1"/>
  <c r="AL46" i="1"/>
  <c r="AL16" i="1"/>
  <c r="AL58" i="1" s="1"/>
  <c r="AL22" i="1"/>
  <c r="AL40" i="1"/>
  <c r="AG56" i="1"/>
  <c r="AK14" i="1"/>
  <c r="AF20" i="1"/>
  <c r="AH17" i="1"/>
  <c r="AI60" i="1"/>
  <c r="AI63" i="1" s="1"/>
  <c r="AG7" i="1"/>
  <c r="AF14" i="1"/>
  <c r="AH11" i="1"/>
  <c r="AK35" i="1"/>
  <c r="AK38" i="1" s="1"/>
  <c r="AK43" i="1"/>
  <c r="AK44" i="1" s="1"/>
  <c r="AL48" i="1"/>
  <c r="AH53" i="1"/>
  <c r="AF56" i="1"/>
  <c r="AF62" i="1"/>
  <c r="AF7" i="1"/>
  <c r="AH4" i="1"/>
  <c r="AF60" i="1"/>
  <c r="AJ20" i="1"/>
  <c r="AK23" i="1"/>
  <c r="AK26" i="1" s="1"/>
  <c r="AK29" i="1"/>
  <c r="AL29" i="1" s="1"/>
  <c r="AH32" i="1"/>
  <c r="AH35" i="1"/>
  <c r="AI38" i="1"/>
  <c r="AH41" i="1"/>
  <c r="AF44" i="1"/>
  <c r="AK50" i="1"/>
  <c r="AF50" i="1"/>
  <c r="AJ7" i="1"/>
  <c r="AJ60" i="1"/>
  <c r="AJ63" i="1" s="1"/>
  <c r="AJ61" i="1"/>
  <c r="AH5" i="1"/>
  <c r="AL43" i="1"/>
  <c r="AH58" i="1"/>
  <c r="AG60" i="1"/>
  <c r="AG63" i="1" s="1"/>
  <c r="AK6" i="1"/>
  <c r="AJ14" i="1"/>
  <c r="AH13" i="1"/>
  <c r="AL13" i="1" s="1"/>
  <c r="AK17" i="1"/>
  <c r="AK20" i="1" s="1"/>
  <c r="AF26" i="1"/>
  <c r="AH23" i="1"/>
  <c r="AG32" i="1"/>
  <c r="AK31" i="1"/>
  <c r="AL31" i="1" s="1"/>
  <c r="AI44" i="1"/>
  <c r="AI50" i="1"/>
  <c r="AK54" i="1"/>
  <c r="AL36" i="1" l="1"/>
  <c r="AH50" i="1"/>
  <c r="AL50" i="1" s="1"/>
  <c r="AK62" i="1"/>
  <c r="AH56" i="1"/>
  <c r="AL53" i="1"/>
  <c r="AH20" i="1"/>
  <c r="AL20" i="1" s="1"/>
  <c r="AL17" i="1"/>
  <c r="AK7" i="1"/>
  <c r="AL54" i="1"/>
  <c r="AL6" i="1"/>
  <c r="AL62" i="1" s="1"/>
  <c r="AH60" i="1"/>
  <c r="AH7" i="1"/>
  <c r="AL7" i="1" s="1"/>
  <c r="AL4" i="1"/>
  <c r="AH14" i="1"/>
  <c r="AL14" i="1" s="1"/>
  <c r="AL11" i="1"/>
  <c r="AH38" i="1"/>
  <c r="AL38" i="1" s="1"/>
  <c r="AL35" i="1"/>
  <c r="AH26" i="1"/>
  <c r="AL26" i="1" s="1"/>
  <c r="AL23" i="1"/>
  <c r="AK61" i="1"/>
  <c r="AH61" i="1"/>
  <c r="AL5" i="1"/>
  <c r="AH62" i="1"/>
  <c r="AK56" i="1"/>
  <c r="AH44" i="1"/>
  <c r="AL44" i="1" s="1"/>
  <c r="AL41" i="1"/>
  <c r="AK32" i="1"/>
  <c r="AL32" i="1" s="1"/>
  <c r="AF63" i="1"/>
  <c r="AK60" i="1"/>
  <c r="AL61" i="1" l="1"/>
  <c r="AH63" i="1"/>
  <c r="AL60" i="1"/>
  <c r="AK63" i="1"/>
  <c r="AL56" i="1"/>
  <c r="AL63" i="1" l="1"/>
</calcChain>
</file>

<file path=xl/sharedStrings.xml><?xml version="1.0" encoding="utf-8"?>
<sst xmlns="http://schemas.openxmlformats.org/spreadsheetml/2006/main" count="246" uniqueCount="108">
  <si>
    <t>PE/ROW Percentage</t>
  </si>
  <si>
    <t>Bridge #</t>
  </si>
  <si>
    <t>Bridge Name</t>
  </si>
  <si>
    <t>Town Name</t>
  </si>
  <si>
    <t>Facility Carried by Structure</t>
  </si>
  <si>
    <t>Feature Intersected</t>
  </si>
  <si>
    <t>Bridge Indicator</t>
  </si>
  <si>
    <t>Region</t>
  </si>
  <si>
    <t>Maintainer Description</t>
  </si>
  <si>
    <t>Deck</t>
  </si>
  <si>
    <t>Super</t>
  </si>
  <si>
    <t>Sub</t>
  </si>
  <si>
    <t>Culvert</t>
  </si>
  <si>
    <t>Scour</t>
  </si>
  <si>
    <t>Fr Cr</t>
  </si>
  <si>
    <t>Inspection Frequency</t>
  </si>
  <si>
    <t>Year Built</t>
  </si>
  <si>
    <t>Cor Pri</t>
  </si>
  <si>
    <t>AADT</t>
  </si>
  <si>
    <t>Abut to Abut Detour</t>
  </si>
  <si>
    <t>Type of Service Under Bridge Description</t>
  </si>
  <si>
    <t>Main Span Material</t>
  </si>
  <si>
    <t>Main Span Design</t>
  </si>
  <si>
    <t>Structure Open Description</t>
  </si>
  <si>
    <t>Posted Wt</t>
  </si>
  <si>
    <t>Field Review Date</t>
  </si>
  <si>
    <t>Field Review Status</t>
  </si>
  <si>
    <t>WIN</t>
  </si>
  <si>
    <t>PSN</t>
  </si>
  <si>
    <t>Scope</t>
  </si>
  <si>
    <t>PE</t>
  </si>
  <si>
    <t>ROW</t>
  </si>
  <si>
    <t>PE/ROW Total</t>
  </si>
  <si>
    <t>CON</t>
  </si>
  <si>
    <t>CE</t>
  </si>
  <si>
    <t>Con+CE Only</t>
  </si>
  <si>
    <t>Total Project Cost</t>
  </si>
  <si>
    <t>NHS</t>
  </si>
  <si>
    <t>PE Only</t>
  </si>
  <si>
    <t>90/10</t>
  </si>
  <si>
    <t>1461</t>
  </si>
  <si>
    <t>I 95 SB / WEBB ROAD</t>
  </si>
  <si>
    <t>Waterville</t>
  </si>
  <si>
    <t>I-95 SOUTHBOUND</t>
  </si>
  <si>
    <t>WEBB ROAD</t>
  </si>
  <si>
    <t>S630 - 1</t>
  </si>
  <si>
    <t>2</t>
  </si>
  <si>
    <t>01 - State Highway Agency</t>
  </si>
  <si>
    <t>5</t>
  </si>
  <si>
    <t>6</t>
  </si>
  <si>
    <t>N</t>
  </si>
  <si>
    <t>1 - Highway, with or w/out pedestrian</t>
  </si>
  <si>
    <t>3 - Steel</t>
  </si>
  <si>
    <t>02 - Stringer/Multi-beam or Girder</t>
  </si>
  <si>
    <t>A - Open</t>
  </si>
  <si>
    <t>Bridge Replacement</t>
  </si>
  <si>
    <t>Y</t>
  </si>
  <si>
    <t>State</t>
  </si>
  <si>
    <t>Fed. Form.</t>
  </si>
  <si>
    <t>INFRA</t>
  </si>
  <si>
    <t>Total</t>
  </si>
  <si>
    <t>5813</t>
  </si>
  <si>
    <t>I95 NB / WEBB ROAD</t>
  </si>
  <si>
    <t>INTERSTATE 95 NB</t>
  </si>
  <si>
    <t>80/20</t>
  </si>
  <si>
    <t>2504</t>
  </si>
  <si>
    <t>MAIN STREET</t>
  </si>
  <si>
    <t>Solon</t>
  </si>
  <si>
    <t>ROUTE US 201</t>
  </si>
  <si>
    <t>FALL BROOK</t>
  </si>
  <si>
    <t>3</t>
  </si>
  <si>
    <t>4</t>
  </si>
  <si>
    <t>8</t>
  </si>
  <si>
    <t>5 - Waterway</t>
  </si>
  <si>
    <t>1 - Concrete</t>
  </si>
  <si>
    <t>04 - Tee Beam</t>
  </si>
  <si>
    <t>2514</t>
  </si>
  <si>
    <t>MARTINS</t>
  </si>
  <si>
    <t>Rumford</t>
  </si>
  <si>
    <t>ROUTE US2</t>
  </si>
  <si>
    <t>ELLIS RIVER</t>
  </si>
  <si>
    <t>2707</t>
  </si>
  <si>
    <t>RED</t>
  </si>
  <si>
    <t>US #2</t>
  </si>
  <si>
    <t>SWIFT RIVER</t>
  </si>
  <si>
    <t>03 - Girder and Floorbeam System</t>
  </si>
  <si>
    <t>1472</t>
  </si>
  <si>
    <t>STILLWATER #1</t>
  </si>
  <si>
    <t>Old Town</t>
  </si>
  <si>
    <t>STILWATER AVE.</t>
  </si>
  <si>
    <t>S CHAN STILLWATER RIVER</t>
  </si>
  <si>
    <t>62288</t>
  </si>
  <si>
    <t>F</t>
  </si>
  <si>
    <t>2806</t>
  </si>
  <si>
    <t>STILLWATER #2</t>
  </si>
  <si>
    <t>N CHAN STILLWATER RIVER</t>
  </si>
  <si>
    <t>4 - Steel continuous</t>
  </si>
  <si>
    <t>62290</t>
  </si>
  <si>
    <t>I95 /BROADWAY</t>
  </si>
  <si>
    <t>Bangor</t>
  </si>
  <si>
    <t>I-95</t>
  </si>
  <si>
    <t>Route 15</t>
  </si>
  <si>
    <t>Route 2A</t>
  </si>
  <si>
    <t>Intersection Improvements</t>
  </si>
  <si>
    <t>TOTALS</t>
  </si>
  <si>
    <t>Total Future Eligible Project Cost- Breakdown by Project Component</t>
  </si>
  <si>
    <t>n/a</t>
  </si>
  <si>
    <t>Fund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</si>
</sst>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&quot;$&quot;#,##0"/>
    <numFmt numFmtId="165" formatCode="&quot;$&quot;#,##0.00"/>
    <numFmt numFmtId="166" formatCode="&quot;$&quot;#,##0.0"/>
  </numFmts>
  <fonts count="9" x14ac:knownFonts="1"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0"/>
      <color rgb="FFFF0000"/>
      <name val="Calibri"/>
      <family val="2"/>
    </font>
    <font>
      <b/>
      <sz val="12"/>
      <color rgb="FF33339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 style="medium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959595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thick">
        <color auto="1"/>
      </bottom>
      <diagonal/>
    </border>
    <border>
      <left style="medium">
        <color auto="1"/>
      </left>
      <right style="medium">
        <color rgb="FFFF0000"/>
      </right>
      <top style="medium">
        <color rgb="FFFF0000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FF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FF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rgb="FFFF0000"/>
      </bottom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/>
      <diagonal/>
    </border>
    <border>
      <left/>
      <right style="medium">
        <color auto="1"/>
      </right>
      <top style="medium">
        <color rgb="FFFF0000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rgb="FFFF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right" vertical="center" wrapText="1"/>
    </xf>
    <xf numFmtId="164" fontId="1" fillId="4" borderId="0" xfId="0" applyNumberFormat="1" applyFont="1" applyFill="1" applyAlignment="1">
      <alignment horizontal="right" vertical="center" wrapText="1"/>
    </xf>
    <xf numFmtId="2" fontId="1" fillId="5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right" vertical="center" wrapText="1"/>
    </xf>
    <xf numFmtId="164" fontId="2" fillId="7" borderId="6" xfId="0" applyNumberFormat="1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6" borderId="8" xfId="0" applyNumberFormat="1" applyFont="1" applyFill="1" applyBorder="1" applyAlignment="1">
      <alignment horizontal="center" vertical="center" wrapText="1"/>
    </xf>
    <xf numFmtId="164" fontId="1" fillId="6" borderId="8" xfId="0" applyNumberFormat="1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2" fontId="1" fillId="5" borderId="0" xfId="0" applyNumberFormat="1" applyFont="1" applyFill="1" applyAlignment="1">
      <alignment horizontal="center" vertical="center" wrapText="1"/>
    </xf>
    <xf numFmtId="1" fontId="1" fillId="5" borderId="0" xfId="0" applyNumberFormat="1" applyFont="1" applyFill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6" fontId="1" fillId="0" borderId="1" xfId="0" applyNumberFormat="1" applyFont="1" applyBorder="1" applyAlignment="1">
      <alignment horizontal="center" vertical="center" wrapText="1"/>
    </xf>
    <xf numFmtId="6" fontId="1" fillId="6" borderId="1" xfId="0" applyNumberFormat="1" applyFont="1" applyFill="1" applyBorder="1" applyAlignment="1">
      <alignment horizontal="center" vertical="center" wrapText="1"/>
    </xf>
    <xf numFmtId="14" fontId="1" fillId="5" borderId="0" xfId="0" applyNumberFormat="1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4" fontId="1" fillId="6" borderId="0" xfId="0" applyNumberFormat="1" applyFont="1" applyFill="1" applyAlignment="1">
      <alignment horizontal="right" vertical="center" wrapText="1"/>
    </xf>
    <xf numFmtId="164" fontId="0" fillId="9" borderId="18" xfId="0" applyNumberFormat="1" applyFill="1" applyBorder="1" applyAlignment="1">
      <alignment horizontal="center" vertical="center"/>
    </xf>
    <xf numFmtId="164" fontId="0" fillId="10" borderId="19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8" borderId="20" xfId="0" applyNumberFormat="1" applyFill="1" applyBorder="1" applyAlignment="1">
      <alignment horizontal="center" vertical="center"/>
    </xf>
    <xf numFmtId="164" fontId="0" fillId="8" borderId="21" xfId="0" applyNumberFormat="1" applyFill="1" applyBorder="1" applyAlignment="1">
      <alignment horizontal="center" vertical="center"/>
    </xf>
    <xf numFmtId="164" fontId="0" fillId="0" borderId="22" xfId="0" applyNumberFormat="1" applyBorder="1" applyAlignment="1">
      <alignment vertical="center"/>
    </xf>
    <xf numFmtId="164" fontId="0" fillId="11" borderId="22" xfId="0" applyNumberFormat="1" applyFill="1" applyBorder="1" applyAlignment="1">
      <alignment vertical="center"/>
    </xf>
    <xf numFmtId="164" fontId="0" fillId="4" borderId="23" xfId="0" applyNumberFormat="1" applyFill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11" borderId="24" xfId="0" applyNumberFormat="1" applyFill="1" applyBorder="1" applyAlignment="1">
      <alignment vertical="center"/>
    </xf>
    <xf numFmtId="164" fontId="0" fillId="4" borderId="25" xfId="0" applyNumberFormat="1" applyFill="1" applyBorder="1" applyAlignment="1">
      <alignment vertical="center"/>
    </xf>
    <xf numFmtId="164" fontId="5" fillId="9" borderId="26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0" fontId="0" fillId="0" borderId="0" xfId="0" applyNumberFormat="1"/>
    <xf numFmtId="166" fontId="5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7" fillId="5" borderId="0" xfId="0" applyNumberFormat="1" applyFont="1" applyFill="1" applyAlignment="1">
      <alignment horizontal="right" vertical="center" wrapText="1"/>
    </xf>
    <xf numFmtId="164" fontId="0" fillId="0" borderId="0" xfId="0" applyNumberFormat="1" applyAlignment="1">
      <alignment horizont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0" xfId="0" applyNumberFormat="1"/>
    <xf numFmtId="9" fontId="0" fillId="0" borderId="0" xfId="0" applyNumberFormat="1"/>
    <xf numFmtId="0" fontId="0" fillId="9" borderId="29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/>
    </xf>
    <xf numFmtId="0" fontId="0" fillId="0" borderId="1" xfId="0" applyBorder="1"/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AA0F-3A7C-4D68-869C-A47AD248A24E}">
  <sheetPr>
    <pageSetUpPr fitToPage="1"/>
  </sheetPr>
  <dimension ref="A1:AY110"/>
  <sheetViews>
    <sheetView tabSelected="1" workbookViewId="0">
      <pane xSplit="27" ySplit="2" topLeftCell="AB39" activePane="bottomRight" state="frozen"/>
      <selection pane="topRight" activeCell="AB1" sqref="AB1"/>
      <selection pane="bottomLeft" activeCell="A3" sqref="A3"/>
      <selection pane="bottomRight" activeCell="AE52" sqref="AE52"/>
    </sheetView>
  </sheetViews>
  <sheetFormatPr defaultRowHeight="14.4" x14ac:dyDescent="0.3"/>
  <cols>
    <col min="1" max="1" width="18.5546875" hidden="1" customWidth="1"/>
    <col min="2" max="2" width="14.33203125" customWidth="1"/>
    <col min="3" max="3" width="17.6640625" customWidth="1"/>
    <col min="4" max="4" width="9.33203125" bestFit="1" customWidth="1"/>
    <col min="5" max="5" width="12.33203125" style="1" hidden="1" customWidth="1"/>
    <col min="6" max="6" width="8.6640625" style="1" hidden="1" customWidth="1"/>
    <col min="7" max="7" width="7.33203125" style="1" hidden="1" customWidth="1"/>
    <col min="8" max="8" width="11.33203125" style="1" hidden="1" customWidth="1"/>
    <col min="9" max="9" width="9.6640625" style="1" hidden="1" customWidth="1"/>
    <col min="10" max="10" width="6.6640625" style="1" hidden="1" customWidth="1"/>
    <col min="11" max="11" width="5.6640625" style="1" hidden="1" customWidth="1"/>
    <col min="12" max="12" width="8.33203125" style="2" hidden="1" customWidth="1"/>
    <col min="13" max="13" width="8.44140625" style="2" hidden="1" customWidth="1"/>
    <col min="14" max="14" width="6.33203125" style="2" hidden="1" customWidth="1"/>
    <col min="15" max="15" width="5.6640625" style="2" hidden="1" customWidth="1"/>
    <col min="16" max="16" width="6.6640625" style="2" hidden="1" customWidth="1"/>
    <col min="17" max="17" width="6.5546875" style="1" hidden="1" customWidth="1"/>
    <col min="18" max="18" width="8.6640625" hidden="1" customWidth="1"/>
    <col min="19" max="19" width="0.44140625" hidden="1" customWidth="1"/>
    <col min="20" max="20" width="0.33203125" hidden="1" customWidth="1"/>
    <col min="21" max="21" width="8.6640625" hidden="1" customWidth="1"/>
    <col min="22" max="22" width="8.33203125" style="1" hidden="1" customWidth="1"/>
    <col min="23" max="23" width="11.5546875" style="2" hidden="1" customWidth="1"/>
    <col min="24" max="24" width="6.33203125" style="2" hidden="1" customWidth="1"/>
    <col min="25" max="25" width="6.5546875" style="2" hidden="1" customWidth="1"/>
    <col min="26" max="26" width="13.6640625" hidden="1" customWidth="1"/>
    <col min="27" max="27" width="7.33203125" style="1" hidden="1" customWidth="1"/>
    <col min="28" max="28" width="12.44140625" style="1" hidden="1" customWidth="1"/>
    <col min="29" max="29" width="12.44140625" style="3" hidden="1" customWidth="1"/>
    <col min="30" max="30" width="12.33203125" style="3" customWidth="1"/>
    <col min="31" max="34" width="12.6640625" style="4" customWidth="1"/>
    <col min="35" max="35" width="11.6640625" style="1" customWidth="1"/>
    <col min="36" max="36" width="14.33203125" style="1" customWidth="1"/>
    <col min="37" max="37" width="15.33203125" customWidth="1"/>
    <col min="38" max="38" width="12.5546875" customWidth="1"/>
    <col min="39" max="39" width="0" hidden="1" customWidth="1"/>
    <col min="40" max="40" width="13.5546875" hidden="1" customWidth="1"/>
    <col min="41" max="41" width="1.33203125" hidden="1" customWidth="1"/>
    <col min="42" max="42" width="14.44140625" customWidth="1"/>
    <col min="43" max="43" width="11.33203125" customWidth="1"/>
    <col min="44" max="44" width="11.6640625" customWidth="1"/>
    <col min="45" max="45" width="13" customWidth="1"/>
    <col min="46" max="46" width="12.44140625" style="4" customWidth="1"/>
    <col min="47" max="47" width="11.33203125" style="4" customWidth="1"/>
    <col min="48" max="48" width="9.88671875" bestFit="1" customWidth="1"/>
    <col min="49" max="49" width="11" customWidth="1"/>
    <col min="50" max="50" width="9.88671875" bestFit="1" customWidth="1"/>
    <col min="51" max="51" width="11.33203125" customWidth="1"/>
  </cols>
  <sheetData>
    <row r="1" spans="1:47" ht="18.600000000000001" customHeight="1" x14ac:dyDescent="0.3">
      <c r="B1" s="119" t="s">
        <v>105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"/>
      <c r="AN1" s="1"/>
      <c r="AR1" s="4"/>
      <c r="AS1" s="4"/>
      <c r="AT1"/>
      <c r="AU1"/>
    </row>
    <row r="2" spans="1:47" ht="53.4" customHeight="1" x14ac:dyDescent="0.3">
      <c r="A2" s="112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6" t="s">
        <v>29</v>
      </c>
      <c r="AE2" s="5" t="s">
        <v>107</v>
      </c>
      <c r="AF2" s="5" t="s">
        <v>30</v>
      </c>
      <c r="AG2" s="5" t="s">
        <v>31</v>
      </c>
      <c r="AH2" s="7" t="s">
        <v>32</v>
      </c>
      <c r="AI2" s="8" t="s">
        <v>33</v>
      </c>
      <c r="AJ2" s="8" t="s">
        <v>34</v>
      </c>
      <c r="AK2" s="9" t="s">
        <v>35</v>
      </c>
      <c r="AL2" s="10" t="s">
        <v>36</v>
      </c>
      <c r="AM2" s="5" t="s">
        <v>37</v>
      </c>
      <c r="AN2" s="5" t="s">
        <v>38</v>
      </c>
      <c r="AR2" s="4"/>
      <c r="AS2" s="4"/>
      <c r="AT2"/>
      <c r="AU2"/>
    </row>
    <row r="3" spans="1:47" ht="82.8" x14ac:dyDescent="0.3">
      <c r="A3" t="s">
        <v>39</v>
      </c>
      <c r="B3" s="11" t="s">
        <v>40</v>
      </c>
      <c r="C3" s="12" t="s">
        <v>41</v>
      </c>
      <c r="D3" s="12" t="s">
        <v>42</v>
      </c>
      <c r="E3" s="12" t="s">
        <v>43</v>
      </c>
      <c r="F3" s="12" t="s">
        <v>44</v>
      </c>
      <c r="G3" s="12" t="s">
        <v>45</v>
      </c>
      <c r="H3" s="11" t="s">
        <v>46</v>
      </c>
      <c r="I3" s="11" t="s">
        <v>47</v>
      </c>
      <c r="J3" s="11" t="s">
        <v>48</v>
      </c>
      <c r="K3" s="11" t="s">
        <v>49</v>
      </c>
      <c r="L3" s="11" t="s">
        <v>48</v>
      </c>
      <c r="M3" s="11" t="s">
        <v>50</v>
      </c>
      <c r="N3" s="11" t="s">
        <v>50</v>
      </c>
      <c r="O3" s="11" t="s">
        <v>50</v>
      </c>
      <c r="P3" s="13">
        <v>24</v>
      </c>
      <c r="Q3" s="13">
        <v>1959</v>
      </c>
      <c r="R3" s="13">
        <v>1</v>
      </c>
      <c r="S3" s="13">
        <v>15250</v>
      </c>
      <c r="T3" s="14">
        <v>1</v>
      </c>
      <c r="U3" s="12" t="s">
        <v>51</v>
      </c>
      <c r="V3" s="12" t="s">
        <v>52</v>
      </c>
      <c r="W3" s="12" t="s">
        <v>53</v>
      </c>
      <c r="X3" s="12" t="s">
        <v>54</v>
      </c>
      <c r="Y3" s="11"/>
      <c r="Z3" s="15">
        <v>41809</v>
      </c>
      <c r="AA3" s="11"/>
      <c r="AB3" s="14">
        <v>21894</v>
      </c>
      <c r="AC3" s="13">
        <v>69258</v>
      </c>
      <c r="AD3" s="12" t="s">
        <v>55</v>
      </c>
      <c r="AE3" s="16"/>
      <c r="AF3" s="17">
        <v>250000</v>
      </c>
      <c r="AG3" s="17">
        <v>7500</v>
      </c>
      <c r="AH3" s="18">
        <f>SUM(AF3:AG3)</f>
        <v>257500</v>
      </c>
      <c r="AI3" s="17">
        <v>4878500</v>
      </c>
      <c r="AJ3" s="17">
        <v>275000</v>
      </c>
      <c r="AK3" s="19">
        <f>AI3+AJ3</f>
        <v>5153500</v>
      </c>
      <c r="AL3" s="20">
        <f>SUM(AH3,AK3)</f>
        <v>5411000</v>
      </c>
      <c r="AM3" s="21" t="s">
        <v>56</v>
      </c>
      <c r="AN3" s="14" t="s">
        <v>56</v>
      </c>
      <c r="AR3" s="3"/>
      <c r="AS3" s="3"/>
      <c r="AT3"/>
      <c r="AU3"/>
    </row>
    <row r="4" spans="1:47" x14ac:dyDescent="0.3">
      <c r="B4" s="11"/>
      <c r="C4" s="12"/>
      <c r="D4" s="12"/>
      <c r="E4" s="12"/>
      <c r="F4" s="12"/>
      <c r="G4" s="12"/>
      <c r="H4" s="11"/>
      <c r="I4" s="11"/>
      <c r="J4" s="11"/>
      <c r="K4" s="11"/>
      <c r="L4" s="11"/>
      <c r="M4" s="11"/>
      <c r="N4" s="11"/>
      <c r="O4" s="11"/>
      <c r="P4" s="13"/>
      <c r="Q4" s="13"/>
      <c r="R4" s="13"/>
      <c r="S4" s="13"/>
      <c r="T4" s="14"/>
      <c r="U4" s="12"/>
      <c r="V4" s="12"/>
      <c r="W4" s="12"/>
      <c r="X4" s="12"/>
      <c r="Y4" s="11"/>
      <c r="Z4" s="15"/>
      <c r="AA4" s="11"/>
      <c r="AB4" s="14"/>
      <c r="AC4" s="13"/>
      <c r="AD4" s="12"/>
      <c r="AE4" s="16" t="s">
        <v>57</v>
      </c>
      <c r="AF4" s="17">
        <f>SUM(0.1*AF3)</f>
        <v>25000</v>
      </c>
      <c r="AG4" s="17">
        <f>SUM(0.1*AG3)</f>
        <v>750</v>
      </c>
      <c r="AH4" s="18">
        <f>SUM(AF4:AG4)</f>
        <v>25750</v>
      </c>
      <c r="AI4" s="17">
        <v>975700</v>
      </c>
      <c r="AJ4" s="17">
        <f>SUM(0.2*AJ3)</f>
        <v>55000</v>
      </c>
      <c r="AK4" s="19">
        <f>SUM(AI4:AJ4)</f>
        <v>1030700</v>
      </c>
      <c r="AL4" s="20">
        <f>SUM(AH4,AK4)</f>
        <v>1056450</v>
      </c>
      <c r="AM4" s="21"/>
      <c r="AN4" s="14"/>
      <c r="AR4" s="3"/>
      <c r="AS4" s="3"/>
      <c r="AT4"/>
      <c r="AU4"/>
    </row>
    <row r="5" spans="1:47" x14ac:dyDescent="0.3">
      <c r="B5" s="11"/>
      <c r="C5" s="12"/>
      <c r="D5" s="12"/>
      <c r="E5" s="12"/>
      <c r="F5" s="12"/>
      <c r="G5" s="12"/>
      <c r="H5" s="11"/>
      <c r="I5" s="11"/>
      <c r="J5" s="11"/>
      <c r="K5" s="11"/>
      <c r="L5" s="11"/>
      <c r="M5" s="11"/>
      <c r="N5" s="11"/>
      <c r="O5" s="11"/>
      <c r="P5" s="13"/>
      <c r="Q5" s="13"/>
      <c r="R5" s="13"/>
      <c r="S5" s="13"/>
      <c r="T5" s="14"/>
      <c r="U5" s="12"/>
      <c r="V5" s="12"/>
      <c r="W5" s="12"/>
      <c r="X5" s="12"/>
      <c r="Y5" s="11"/>
      <c r="Z5" s="15"/>
      <c r="AA5" s="11"/>
      <c r="AB5" s="14"/>
      <c r="AC5" s="13"/>
      <c r="AD5" s="12"/>
      <c r="AE5" s="16" t="s">
        <v>58</v>
      </c>
      <c r="AF5" s="17">
        <f>SUM(0.9*AF3)</f>
        <v>225000</v>
      </c>
      <c r="AG5" s="17">
        <f>SUM(0.9*AG3)</f>
        <v>6750</v>
      </c>
      <c r="AH5" s="18">
        <f t="shared" ref="AH5:AH6" si="0">SUM(AF5:AG5)</f>
        <v>231750</v>
      </c>
      <c r="AI5" s="17">
        <v>975700</v>
      </c>
      <c r="AJ5" s="17">
        <f>SUM(0.2*AJ3)</f>
        <v>55000</v>
      </c>
      <c r="AK5" s="19">
        <f>SUM(AI5:AJ5)</f>
        <v>1030700</v>
      </c>
      <c r="AL5" s="20">
        <f>SUM(AH5,AK5)</f>
        <v>1262450</v>
      </c>
      <c r="AM5" s="21"/>
      <c r="AN5" s="14"/>
      <c r="AR5" s="3"/>
      <c r="AS5" s="3"/>
      <c r="AT5"/>
      <c r="AU5"/>
    </row>
    <row r="6" spans="1:47" ht="15" thickBot="1" x14ac:dyDescent="0.35">
      <c r="B6" s="11"/>
      <c r="C6" s="12"/>
      <c r="D6" s="12"/>
      <c r="E6" s="12"/>
      <c r="F6" s="12"/>
      <c r="G6" s="12"/>
      <c r="H6" s="11"/>
      <c r="I6" s="11"/>
      <c r="J6" s="11"/>
      <c r="K6" s="11"/>
      <c r="L6" s="11"/>
      <c r="M6" s="11"/>
      <c r="N6" s="11"/>
      <c r="O6" s="11"/>
      <c r="P6" s="13"/>
      <c r="Q6" s="13"/>
      <c r="R6" s="13"/>
      <c r="S6" s="13"/>
      <c r="T6" s="14"/>
      <c r="U6" s="12"/>
      <c r="V6" s="12"/>
      <c r="W6" s="12"/>
      <c r="X6" s="12"/>
      <c r="Y6" s="11"/>
      <c r="Z6" s="15"/>
      <c r="AA6" s="11"/>
      <c r="AB6" s="14"/>
      <c r="AC6" s="13"/>
      <c r="AD6" s="12"/>
      <c r="AE6" s="22" t="s">
        <v>59</v>
      </c>
      <c r="AF6" s="23">
        <f>SUM(0*AF3)</f>
        <v>0</v>
      </c>
      <c r="AG6" s="23">
        <f>SUM(0*AG3)</f>
        <v>0</v>
      </c>
      <c r="AH6" s="24">
        <f t="shared" si="0"/>
        <v>0</v>
      </c>
      <c r="AI6" s="23">
        <v>2927100</v>
      </c>
      <c r="AJ6" s="23">
        <f>SUM(0.6*AJ3)</f>
        <v>165000</v>
      </c>
      <c r="AK6" s="25">
        <f>SUM(AI6:AJ6)</f>
        <v>3092100</v>
      </c>
      <c r="AL6" s="20">
        <f>SUM(AH6,AK6)</f>
        <v>3092100</v>
      </c>
      <c r="AM6" s="21"/>
      <c r="AN6" s="14"/>
      <c r="AR6" s="3"/>
      <c r="AS6" s="3"/>
      <c r="AT6"/>
      <c r="AU6"/>
    </row>
    <row r="7" spans="1:47" ht="15" thickBot="1" x14ac:dyDescent="0.35">
      <c r="B7" s="11"/>
      <c r="C7" s="12"/>
      <c r="D7" s="12"/>
      <c r="E7" s="12"/>
      <c r="F7" s="12"/>
      <c r="G7" s="12"/>
      <c r="H7" s="11"/>
      <c r="I7" s="11"/>
      <c r="J7" s="11"/>
      <c r="K7" s="11"/>
      <c r="L7" s="11"/>
      <c r="M7" s="11"/>
      <c r="N7" s="11"/>
      <c r="O7" s="11"/>
      <c r="P7" s="13"/>
      <c r="Q7" s="13"/>
      <c r="R7" s="13"/>
      <c r="S7" s="13"/>
      <c r="T7" s="14"/>
      <c r="U7" s="12"/>
      <c r="V7" s="12"/>
      <c r="W7" s="12"/>
      <c r="X7" s="12"/>
      <c r="Y7" s="11"/>
      <c r="Z7" s="15"/>
      <c r="AA7" s="11"/>
      <c r="AB7" s="14"/>
      <c r="AC7" s="13"/>
      <c r="AD7" s="26"/>
      <c r="AE7" s="27" t="s">
        <v>60</v>
      </c>
      <c r="AF7" s="28">
        <f>SUM(AF4:AF6)</f>
        <v>250000</v>
      </c>
      <c r="AG7" s="28">
        <f t="shared" ref="AG7:AJ7" si="1">SUM(AG4:AG6)</f>
        <v>7500</v>
      </c>
      <c r="AH7" s="29">
        <f>SUM(AH4:AH6)</f>
        <v>257500</v>
      </c>
      <c r="AI7" s="28">
        <f t="shared" si="1"/>
        <v>4878500</v>
      </c>
      <c r="AJ7" s="28">
        <f t="shared" si="1"/>
        <v>275000</v>
      </c>
      <c r="AK7" s="30">
        <f>SUM(AK4:AK6)</f>
        <v>5153500</v>
      </c>
      <c r="AL7" s="31">
        <f>SUM(AH7,AK7)</f>
        <v>5411000</v>
      </c>
      <c r="AM7" s="21"/>
      <c r="AN7" s="14"/>
      <c r="AR7" s="3"/>
      <c r="AS7" s="3"/>
      <c r="AT7"/>
      <c r="AU7"/>
    </row>
    <row r="8" spans="1:47" x14ac:dyDescent="0.3">
      <c r="B8" s="11"/>
      <c r="C8" s="12"/>
      <c r="D8" s="12"/>
      <c r="E8" s="12"/>
      <c r="F8" s="12"/>
      <c r="G8" s="12"/>
      <c r="H8" s="11"/>
      <c r="I8" s="11"/>
      <c r="J8" s="11"/>
      <c r="K8" s="11"/>
      <c r="L8" s="11"/>
      <c r="M8" s="11"/>
      <c r="N8" s="11"/>
      <c r="O8" s="11"/>
      <c r="P8" s="13"/>
      <c r="Q8" s="13"/>
      <c r="R8" s="13"/>
      <c r="S8" s="13"/>
      <c r="T8" s="14"/>
      <c r="U8" s="12"/>
      <c r="V8" s="12"/>
      <c r="W8" s="12"/>
      <c r="X8" s="12"/>
      <c r="Y8" s="11"/>
      <c r="Z8" s="15"/>
      <c r="AA8" s="11"/>
      <c r="AB8" s="14"/>
      <c r="AC8" s="13"/>
      <c r="AD8" s="12"/>
      <c r="AE8" s="32"/>
      <c r="AF8" s="33"/>
      <c r="AG8" s="33"/>
      <c r="AH8" s="34"/>
      <c r="AI8" s="33"/>
      <c r="AJ8" s="33"/>
      <c r="AK8" s="35"/>
      <c r="AL8" s="20"/>
      <c r="AM8" s="21"/>
      <c r="AN8" s="14"/>
      <c r="AR8" s="3"/>
      <c r="AS8" s="3"/>
      <c r="AT8"/>
      <c r="AU8"/>
    </row>
    <row r="9" spans="1:47" x14ac:dyDescent="0.3">
      <c r="B9" s="11"/>
      <c r="C9" s="12"/>
      <c r="D9" s="12"/>
      <c r="E9" s="12"/>
      <c r="F9" s="12"/>
      <c r="G9" s="12"/>
      <c r="H9" s="11"/>
      <c r="I9" s="11"/>
      <c r="J9" s="11"/>
      <c r="K9" s="11"/>
      <c r="L9" s="11"/>
      <c r="M9" s="11"/>
      <c r="N9" s="11"/>
      <c r="O9" s="11"/>
      <c r="P9" s="13"/>
      <c r="Q9" s="13"/>
      <c r="R9" s="13"/>
      <c r="S9" s="13"/>
      <c r="T9" s="14"/>
      <c r="U9" s="12"/>
      <c r="V9" s="12"/>
      <c r="W9" s="12"/>
      <c r="X9" s="12"/>
      <c r="Y9" s="11"/>
      <c r="Z9" s="15"/>
      <c r="AA9" s="11"/>
      <c r="AB9" s="14"/>
      <c r="AC9" s="13"/>
      <c r="AD9" s="12"/>
      <c r="AE9" s="16"/>
      <c r="AF9" s="17"/>
      <c r="AG9" s="17"/>
      <c r="AH9" s="18"/>
      <c r="AI9" s="17"/>
      <c r="AJ9" s="17"/>
      <c r="AK9" s="19"/>
      <c r="AL9" s="20"/>
      <c r="AM9" s="21"/>
      <c r="AN9" s="14"/>
      <c r="AR9" s="3"/>
      <c r="AS9" s="3"/>
      <c r="AT9"/>
      <c r="AU9"/>
    </row>
    <row r="10" spans="1:47" ht="82.8" x14ac:dyDescent="0.3">
      <c r="A10" t="s">
        <v>39</v>
      </c>
      <c r="B10" s="11" t="s">
        <v>61</v>
      </c>
      <c r="C10" s="12" t="s">
        <v>62</v>
      </c>
      <c r="D10" s="12" t="s">
        <v>42</v>
      </c>
      <c r="E10" s="12" t="s">
        <v>63</v>
      </c>
      <c r="F10" s="12" t="s">
        <v>44</v>
      </c>
      <c r="G10" s="12" t="s">
        <v>45</v>
      </c>
      <c r="H10" s="11" t="s">
        <v>46</v>
      </c>
      <c r="I10" s="11" t="s">
        <v>47</v>
      </c>
      <c r="J10" s="11" t="s">
        <v>48</v>
      </c>
      <c r="K10" s="11" t="s">
        <v>48</v>
      </c>
      <c r="L10" s="11" t="s">
        <v>48</v>
      </c>
      <c r="M10" s="11" t="s">
        <v>50</v>
      </c>
      <c r="N10" s="11" t="s">
        <v>50</v>
      </c>
      <c r="O10" s="11" t="s">
        <v>50</v>
      </c>
      <c r="P10" s="13">
        <v>24</v>
      </c>
      <c r="Q10" s="13">
        <v>1959</v>
      </c>
      <c r="R10" s="13">
        <v>1</v>
      </c>
      <c r="S10" s="13">
        <v>15150</v>
      </c>
      <c r="T10" s="14">
        <v>1</v>
      </c>
      <c r="U10" s="12" t="s">
        <v>51</v>
      </c>
      <c r="V10" s="12" t="s">
        <v>52</v>
      </c>
      <c r="W10" s="12" t="s">
        <v>53</v>
      </c>
      <c r="X10" s="12" t="s">
        <v>54</v>
      </c>
      <c r="Y10" s="11"/>
      <c r="Z10" s="15">
        <v>41809</v>
      </c>
      <c r="AA10" s="11"/>
      <c r="AB10" s="14">
        <v>21900</v>
      </c>
      <c r="AC10" s="13">
        <v>69273</v>
      </c>
      <c r="AD10" s="12" t="s">
        <v>55</v>
      </c>
      <c r="AE10" s="16"/>
      <c r="AF10" s="17">
        <v>250000</v>
      </c>
      <c r="AG10" s="17">
        <v>7500</v>
      </c>
      <c r="AH10" s="18">
        <f>SUM(AF10:AG10)</f>
        <v>257500</v>
      </c>
      <c r="AI10" s="17">
        <v>4878500</v>
      </c>
      <c r="AJ10" s="17">
        <v>275000</v>
      </c>
      <c r="AK10" s="19">
        <f>AI10+AJ10</f>
        <v>5153500</v>
      </c>
      <c r="AL10" s="20">
        <f>SUM(AH10,AK10)</f>
        <v>5411000</v>
      </c>
      <c r="AM10" s="21" t="s">
        <v>56</v>
      </c>
      <c r="AN10" s="14" t="s">
        <v>56</v>
      </c>
      <c r="AR10" s="3"/>
      <c r="AS10" s="3"/>
      <c r="AT10"/>
      <c r="AU10"/>
    </row>
    <row r="11" spans="1:47" x14ac:dyDescent="0.3">
      <c r="B11" s="11"/>
      <c r="C11" s="12"/>
      <c r="D11" s="12"/>
      <c r="E11" s="12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3"/>
      <c r="Q11" s="13"/>
      <c r="R11" s="13"/>
      <c r="S11" s="13"/>
      <c r="T11" s="14"/>
      <c r="U11" s="12"/>
      <c r="V11" s="12"/>
      <c r="W11" s="12"/>
      <c r="X11" s="12"/>
      <c r="Y11" s="11"/>
      <c r="Z11" s="15"/>
      <c r="AA11" s="11"/>
      <c r="AB11" s="14"/>
      <c r="AC11" s="13"/>
      <c r="AD11" s="12"/>
      <c r="AE11" s="16" t="s">
        <v>57</v>
      </c>
      <c r="AF11" s="17">
        <f>SUM(0.1*AF10)</f>
        <v>25000</v>
      </c>
      <c r="AG11" s="17">
        <f>SUM(0.1*AG10)</f>
        <v>750</v>
      </c>
      <c r="AH11" s="18">
        <f>SUM(AF11:AG11)</f>
        <v>25750</v>
      </c>
      <c r="AI11" s="17">
        <v>975700</v>
      </c>
      <c r="AJ11" s="17">
        <f>SUM(0.2*AJ10)</f>
        <v>55000</v>
      </c>
      <c r="AK11" s="19">
        <f>SUM(AI11:AJ11)</f>
        <v>1030700</v>
      </c>
      <c r="AL11" s="20">
        <f>SUM(AH11,AK11)</f>
        <v>1056450</v>
      </c>
      <c r="AM11" s="21"/>
      <c r="AN11" s="14"/>
      <c r="AR11" s="3"/>
      <c r="AS11" s="3"/>
      <c r="AT11"/>
      <c r="AU11"/>
    </row>
    <row r="12" spans="1:47" x14ac:dyDescent="0.3">
      <c r="B12" s="11"/>
      <c r="C12" s="12"/>
      <c r="D12" s="12"/>
      <c r="E12" s="12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3"/>
      <c r="Q12" s="13"/>
      <c r="R12" s="13"/>
      <c r="S12" s="13"/>
      <c r="T12" s="14"/>
      <c r="U12" s="12"/>
      <c r="V12" s="12"/>
      <c r="W12" s="12"/>
      <c r="X12" s="12"/>
      <c r="Y12" s="11"/>
      <c r="Z12" s="15"/>
      <c r="AA12" s="11"/>
      <c r="AB12" s="14"/>
      <c r="AC12" s="13"/>
      <c r="AD12" s="12"/>
      <c r="AE12" s="16" t="s">
        <v>58</v>
      </c>
      <c r="AF12" s="17">
        <f>SUM(0.9*AF10)</f>
        <v>225000</v>
      </c>
      <c r="AG12" s="17">
        <f>SUM(0.9*AG10)</f>
        <v>6750</v>
      </c>
      <c r="AH12" s="18">
        <f t="shared" ref="AH12:AH13" si="2">SUM(AF12:AG12)</f>
        <v>231750</v>
      </c>
      <c r="AI12" s="17">
        <v>975700</v>
      </c>
      <c r="AJ12" s="17">
        <f>SUM(0.2*AJ10)</f>
        <v>55000</v>
      </c>
      <c r="AK12" s="19">
        <f>SUM(AI12:AJ12)</f>
        <v>1030700</v>
      </c>
      <c r="AL12" s="20">
        <f>SUM(AH12,AK12)</f>
        <v>1262450</v>
      </c>
      <c r="AM12" s="21"/>
      <c r="AN12" s="14"/>
      <c r="AR12" s="3"/>
      <c r="AS12" s="3"/>
      <c r="AT12"/>
      <c r="AU12"/>
    </row>
    <row r="13" spans="1:47" ht="15" thickBot="1" x14ac:dyDescent="0.35">
      <c r="B13" s="11"/>
      <c r="C13" s="12"/>
      <c r="D13" s="12"/>
      <c r="E13" s="12"/>
      <c r="F13" s="12"/>
      <c r="G13" s="12"/>
      <c r="H13" s="11"/>
      <c r="I13" s="11"/>
      <c r="J13" s="11"/>
      <c r="K13" s="11"/>
      <c r="L13" s="11"/>
      <c r="M13" s="11"/>
      <c r="N13" s="11"/>
      <c r="O13" s="11"/>
      <c r="P13" s="13"/>
      <c r="Q13" s="13"/>
      <c r="R13" s="13"/>
      <c r="S13" s="13"/>
      <c r="T13" s="14"/>
      <c r="U13" s="12"/>
      <c r="V13" s="12"/>
      <c r="W13" s="12"/>
      <c r="X13" s="12"/>
      <c r="Y13" s="11"/>
      <c r="Z13" s="15"/>
      <c r="AA13" s="11"/>
      <c r="AB13" s="14"/>
      <c r="AC13" s="13"/>
      <c r="AD13" s="12"/>
      <c r="AE13" s="22" t="s">
        <v>59</v>
      </c>
      <c r="AF13" s="23">
        <f>SUM(0*AF10)</f>
        <v>0</v>
      </c>
      <c r="AG13" s="23">
        <f>SUM(0*AG10)</f>
        <v>0</v>
      </c>
      <c r="AH13" s="24">
        <f t="shared" si="2"/>
        <v>0</v>
      </c>
      <c r="AI13" s="23">
        <v>2927100</v>
      </c>
      <c r="AJ13" s="23">
        <f>SUM(0.6*AJ10)</f>
        <v>165000</v>
      </c>
      <c r="AK13" s="25">
        <f>SUM(AI13:AJ13)</f>
        <v>3092100</v>
      </c>
      <c r="AL13" s="20">
        <f>SUM(AH13,AK13)</f>
        <v>3092100</v>
      </c>
      <c r="AM13" s="21"/>
      <c r="AN13" s="14"/>
      <c r="AR13" s="3"/>
      <c r="AS13" s="3"/>
      <c r="AT13"/>
      <c r="AU13"/>
    </row>
    <row r="14" spans="1:47" ht="15" thickBot="1" x14ac:dyDescent="0.35">
      <c r="B14" s="11"/>
      <c r="C14" s="12"/>
      <c r="D14" s="12"/>
      <c r="E14" s="12"/>
      <c r="F14" s="12"/>
      <c r="G14" s="12"/>
      <c r="H14" s="11"/>
      <c r="I14" s="11"/>
      <c r="J14" s="11"/>
      <c r="K14" s="11"/>
      <c r="L14" s="11"/>
      <c r="M14" s="11"/>
      <c r="N14" s="11"/>
      <c r="O14" s="11"/>
      <c r="P14" s="13"/>
      <c r="Q14" s="13"/>
      <c r="R14" s="13"/>
      <c r="S14" s="13"/>
      <c r="T14" s="14"/>
      <c r="U14" s="12"/>
      <c r="V14" s="12"/>
      <c r="W14" s="12"/>
      <c r="X14" s="12"/>
      <c r="Y14" s="11"/>
      <c r="Z14" s="15"/>
      <c r="AA14" s="11"/>
      <c r="AB14" s="14"/>
      <c r="AC14" s="13"/>
      <c r="AD14" s="26"/>
      <c r="AE14" s="27" t="s">
        <v>60</v>
      </c>
      <c r="AF14" s="28">
        <f>SUM(AF11:AF13)</f>
        <v>250000</v>
      </c>
      <c r="AG14" s="28">
        <f t="shared" ref="AG14" si="3">SUM(AG11:AG13)</f>
        <v>7500</v>
      </c>
      <c r="AH14" s="29">
        <f>SUM(AH11:AH13)</f>
        <v>257500</v>
      </c>
      <c r="AI14" s="28">
        <f t="shared" ref="AI14:AJ14" si="4">SUM(AI11:AI13)</f>
        <v>4878500</v>
      </c>
      <c r="AJ14" s="28">
        <f t="shared" si="4"/>
        <v>275000</v>
      </c>
      <c r="AK14" s="30">
        <f>SUM(AK11:AK13)</f>
        <v>5153500</v>
      </c>
      <c r="AL14" s="31">
        <f>SUM(AH14,AK14)</f>
        <v>5411000</v>
      </c>
      <c r="AM14" s="21"/>
      <c r="AN14" s="14"/>
      <c r="AR14" s="3"/>
      <c r="AS14" s="3"/>
      <c r="AT14"/>
      <c r="AU14"/>
    </row>
    <row r="15" spans="1:47" x14ac:dyDescent="0.3">
      <c r="B15" s="11"/>
      <c r="C15" s="12"/>
      <c r="D15" s="12"/>
      <c r="E15" s="12"/>
      <c r="F15" s="12"/>
      <c r="G15" s="12"/>
      <c r="H15" s="11"/>
      <c r="I15" s="11"/>
      <c r="J15" s="11"/>
      <c r="K15" s="11"/>
      <c r="L15" s="11"/>
      <c r="M15" s="11"/>
      <c r="N15" s="11"/>
      <c r="O15" s="11"/>
      <c r="P15" s="13"/>
      <c r="Q15" s="13"/>
      <c r="R15" s="13"/>
      <c r="S15" s="13"/>
      <c r="T15" s="14"/>
      <c r="U15" s="12"/>
      <c r="V15" s="12"/>
      <c r="W15" s="12"/>
      <c r="X15" s="12"/>
      <c r="Y15" s="11"/>
      <c r="Z15" s="15"/>
      <c r="AA15" s="11"/>
      <c r="AB15" s="14"/>
      <c r="AC15" s="13"/>
      <c r="AD15" s="12"/>
      <c r="AE15" s="16"/>
      <c r="AF15" s="17"/>
      <c r="AG15" s="17"/>
      <c r="AH15" s="18"/>
      <c r="AI15" s="17"/>
      <c r="AJ15" s="17"/>
      <c r="AK15" s="19"/>
      <c r="AL15" s="20"/>
      <c r="AM15" s="21"/>
      <c r="AN15" s="14"/>
      <c r="AR15" s="3"/>
      <c r="AS15" s="3"/>
      <c r="AT15"/>
      <c r="AU15"/>
    </row>
    <row r="16" spans="1:47" ht="41.4" x14ac:dyDescent="0.3">
      <c r="A16" t="s">
        <v>64</v>
      </c>
      <c r="B16" s="11" t="s">
        <v>65</v>
      </c>
      <c r="C16" s="12" t="s">
        <v>66</v>
      </c>
      <c r="D16" s="12" t="s">
        <v>67</v>
      </c>
      <c r="E16" s="12" t="s">
        <v>68</v>
      </c>
      <c r="F16" s="12" t="s">
        <v>69</v>
      </c>
      <c r="G16" s="12" t="s">
        <v>45</v>
      </c>
      <c r="H16" s="11" t="s">
        <v>70</v>
      </c>
      <c r="I16" s="11" t="s">
        <v>47</v>
      </c>
      <c r="J16" s="11" t="s">
        <v>71</v>
      </c>
      <c r="K16" s="11" t="s">
        <v>48</v>
      </c>
      <c r="L16" s="11" t="s">
        <v>71</v>
      </c>
      <c r="M16" s="11" t="s">
        <v>50</v>
      </c>
      <c r="N16" s="11" t="s">
        <v>72</v>
      </c>
      <c r="O16" s="11" t="s">
        <v>50</v>
      </c>
      <c r="P16" s="13">
        <v>24</v>
      </c>
      <c r="Q16" s="13">
        <v>1931</v>
      </c>
      <c r="R16" s="13">
        <v>2</v>
      </c>
      <c r="S16" s="13">
        <v>4081</v>
      </c>
      <c r="T16" s="14">
        <v>99.9</v>
      </c>
      <c r="U16" s="12" t="s">
        <v>73</v>
      </c>
      <c r="V16" s="12" t="s">
        <v>74</v>
      </c>
      <c r="W16" s="12" t="s">
        <v>75</v>
      </c>
      <c r="X16" s="12" t="s">
        <v>54</v>
      </c>
      <c r="Y16" s="11"/>
      <c r="Z16" s="15">
        <v>41837</v>
      </c>
      <c r="AA16" s="11"/>
      <c r="AB16" s="14">
        <v>22260</v>
      </c>
      <c r="AC16" s="13">
        <v>72181</v>
      </c>
      <c r="AD16" s="12" t="s">
        <v>55</v>
      </c>
      <c r="AE16" s="16"/>
      <c r="AF16" s="17">
        <v>350000</v>
      </c>
      <c r="AG16" s="17">
        <v>15000</v>
      </c>
      <c r="AH16" s="18">
        <f>SUM(AF16:AG16)</f>
        <v>365000</v>
      </c>
      <c r="AI16" s="17">
        <v>3696000.0000000005</v>
      </c>
      <c r="AJ16" s="17">
        <v>302500</v>
      </c>
      <c r="AK16" s="19">
        <f>AI16+AJ16</f>
        <v>3998500.0000000005</v>
      </c>
      <c r="AL16" s="20">
        <f>SUM(AH16,AK16)</f>
        <v>4363500</v>
      </c>
      <c r="AM16" s="21" t="s">
        <v>56</v>
      </c>
      <c r="AN16" s="14" t="s">
        <v>56</v>
      </c>
      <c r="AR16" s="3"/>
      <c r="AS16" s="3"/>
      <c r="AT16"/>
      <c r="AU16"/>
    </row>
    <row r="17" spans="1:47" x14ac:dyDescent="0.3">
      <c r="B17" s="11"/>
      <c r="C17" s="12"/>
      <c r="D17" s="12"/>
      <c r="E17" s="12"/>
      <c r="F17" s="12"/>
      <c r="G17" s="12"/>
      <c r="H17" s="11"/>
      <c r="I17" s="11"/>
      <c r="J17" s="11"/>
      <c r="K17" s="11"/>
      <c r="L17" s="11"/>
      <c r="M17" s="11"/>
      <c r="N17" s="11"/>
      <c r="O17" s="11"/>
      <c r="P17" s="13"/>
      <c r="Q17" s="13"/>
      <c r="R17" s="13"/>
      <c r="S17" s="13"/>
      <c r="T17" s="14"/>
      <c r="U17" s="12"/>
      <c r="V17" s="12"/>
      <c r="W17" s="12"/>
      <c r="X17" s="12"/>
      <c r="Y17" s="11"/>
      <c r="Z17" s="15"/>
      <c r="AA17" s="11"/>
      <c r="AB17" s="14"/>
      <c r="AC17" s="13"/>
      <c r="AD17" s="12"/>
      <c r="AE17" s="16" t="s">
        <v>57</v>
      </c>
      <c r="AF17" s="17">
        <f>SUM(0.1*AF16)</f>
        <v>35000</v>
      </c>
      <c r="AG17" s="17">
        <f>SUM(0.1*AG16)</f>
        <v>1500</v>
      </c>
      <c r="AH17" s="18">
        <f>SUM(AF17:AG17)</f>
        <v>36500</v>
      </c>
      <c r="AI17" s="17">
        <v>739200</v>
      </c>
      <c r="AJ17" s="17">
        <f>SUM(0.2*AJ16)</f>
        <v>60500</v>
      </c>
      <c r="AK17" s="19">
        <f>SUM(AI17:AJ17)</f>
        <v>799700</v>
      </c>
      <c r="AL17" s="20">
        <f>SUM(AH17,AK17)</f>
        <v>836200</v>
      </c>
      <c r="AM17" s="21"/>
      <c r="AN17" s="14"/>
      <c r="AR17" s="3"/>
      <c r="AS17" s="3"/>
      <c r="AT17"/>
      <c r="AU17"/>
    </row>
    <row r="18" spans="1:47" x14ac:dyDescent="0.3">
      <c r="B18" s="11"/>
      <c r="C18" s="12"/>
      <c r="D18" s="12"/>
      <c r="E18" s="12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3"/>
      <c r="Q18" s="13"/>
      <c r="R18" s="13"/>
      <c r="S18" s="13"/>
      <c r="T18" s="14"/>
      <c r="U18" s="12"/>
      <c r="V18" s="12"/>
      <c r="W18" s="12"/>
      <c r="X18" s="12"/>
      <c r="Y18" s="11"/>
      <c r="Z18" s="15"/>
      <c r="AA18" s="11"/>
      <c r="AB18" s="14"/>
      <c r="AC18" s="13"/>
      <c r="AD18" s="12"/>
      <c r="AE18" s="16" t="s">
        <v>58</v>
      </c>
      <c r="AF18" s="17">
        <f>SUM(0.9*AF16)</f>
        <v>315000</v>
      </c>
      <c r="AG18" s="17">
        <f>SUM(0.9*AG16)</f>
        <v>13500</v>
      </c>
      <c r="AH18" s="18">
        <f t="shared" ref="AH18:AH19" si="5">SUM(AF18:AG18)</f>
        <v>328500</v>
      </c>
      <c r="AI18" s="17">
        <v>739200</v>
      </c>
      <c r="AJ18" s="17">
        <f>SUM(0.2*AJ16)</f>
        <v>60500</v>
      </c>
      <c r="AK18" s="19">
        <f>SUM(AI18:AJ18)</f>
        <v>799700</v>
      </c>
      <c r="AL18" s="20">
        <f>SUM(AH18,AK18)</f>
        <v>1128200</v>
      </c>
      <c r="AM18" s="21"/>
      <c r="AN18" s="14"/>
      <c r="AR18" s="3"/>
      <c r="AS18" s="3"/>
      <c r="AT18"/>
      <c r="AU18"/>
    </row>
    <row r="19" spans="1:47" ht="15" thickBot="1" x14ac:dyDescent="0.35">
      <c r="B19" s="11"/>
      <c r="C19" s="12"/>
      <c r="D19" s="12"/>
      <c r="E19" s="12"/>
      <c r="F19" s="12"/>
      <c r="G19" s="12"/>
      <c r="H19" s="11"/>
      <c r="I19" s="11"/>
      <c r="J19" s="11"/>
      <c r="K19" s="11"/>
      <c r="L19" s="11"/>
      <c r="M19" s="11"/>
      <c r="N19" s="11"/>
      <c r="O19" s="11"/>
      <c r="P19" s="13"/>
      <c r="Q19" s="13"/>
      <c r="R19" s="13"/>
      <c r="S19" s="13"/>
      <c r="T19" s="14"/>
      <c r="U19" s="12"/>
      <c r="V19" s="12"/>
      <c r="W19" s="12"/>
      <c r="X19" s="12"/>
      <c r="Y19" s="11"/>
      <c r="Z19" s="15"/>
      <c r="AA19" s="11"/>
      <c r="AB19" s="14"/>
      <c r="AC19" s="13"/>
      <c r="AD19" s="12"/>
      <c r="AE19" s="22" t="s">
        <v>59</v>
      </c>
      <c r="AF19" s="23">
        <f>SUM(0*AF16)</f>
        <v>0</v>
      </c>
      <c r="AG19" s="23">
        <f>SUM(0*AG16)</f>
        <v>0</v>
      </c>
      <c r="AH19" s="24">
        <f t="shared" si="5"/>
        <v>0</v>
      </c>
      <c r="AI19" s="23">
        <v>2217600</v>
      </c>
      <c r="AJ19" s="23">
        <f>SUM(0.6*AJ16)</f>
        <v>181500</v>
      </c>
      <c r="AK19" s="25">
        <f>SUM(AI19:AJ19)</f>
        <v>2399100</v>
      </c>
      <c r="AL19" s="20">
        <f>SUM(AH19,AK19)</f>
        <v>2399100</v>
      </c>
      <c r="AM19" s="21"/>
      <c r="AN19" s="14"/>
      <c r="AR19" s="3"/>
      <c r="AS19" s="3"/>
      <c r="AT19"/>
      <c r="AU19"/>
    </row>
    <row r="20" spans="1:47" ht="15" thickBot="1" x14ac:dyDescent="0.35">
      <c r="B20" s="11"/>
      <c r="C20" s="12"/>
      <c r="D20" s="12"/>
      <c r="E20" s="12"/>
      <c r="F20" s="12"/>
      <c r="G20" s="12"/>
      <c r="H20" s="11"/>
      <c r="I20" s="11"/>
      <c r="J20" s="11"/>
      <c r="K20" s="11"/>
      <c r="L20" s="11"/>
      <c r="M20" s="11"/>
      <c r="N20" s="11"/>
      <c r="O20" s="11"/>
      <c r="P20" s="13"/>
      <c r="Q20" s="13"/>
      <c r="R20" s="13"/>
      <c r="S20" s="13"/>
      <c r="T20" s="14"/>
      <c r="U20" s="12"/>
      <c r="V20" s="12"/>
      <c r="W20" s="12"/>
      <c r="X20" s="12"/>
      <c r="Y20" s="11"/>
      <c r="Z20" s="15"/>
      <c r="AA20" s="11"/>
      <c r="AB20" s="14"/>
      <c r="AC20" s="13"/>
      <c r="AD20" s="26"/>
      <c r="AE20" s="27" t="s">
        <v>60</v>
      </c>
      <c r="AF20" s="28">
        <f>SUM(AF17:AF19)</f>
        <v>350000</v>
      </c>
      <c r="AG20" s="28">
        <f t="shared" ref="AG20" si="6">SUM(AG17:AG19)</f>
        <v>15000</v>
      </c>
      <c r="AH20" s="29">
        <f>SUM(AH17:AH19)</f>
        <v>365000</v>
      </c>
      <c r="AI20" s="28">
        <f t="shared" ref="AI20:AJ20" si="7">SUM(AI17:AI19)</f>
        <v>3696000</v>
      </c>
      <c r="AJ20" s="28">
        <f t="shared" si="7"/>
        <v>302500</v>
      </c>
      <c r="AK20" s="30">
        <f>SUM(AK17:AK19)</f>
        <v>3998500</v>
      </c>
      <c r="AL20" s="31">
        <f>SUM(AH20,AK20)</f>
        <v>4363500</v>
      </c>
      <c r="AM20" s="21"/>
      <c r="AN20" s="14"/>
      <c r="AR20" s="3"/>
      <c r="AS20" s="3"/>
      <c r="AT20"/>
      <c r="AU20"/>
    </row>
    <row r="21" spans="1:47" x14ac:dyDescent="0.3">
      <c r="B21" s="11"/>
      <c r="C21" s="12"/>
      <c r="D21" s="12"/>
      <c r="E21" s="12"/>
      <c r="F21" s="12"/>
      <c r="G21" s="12"/>
      <c r="H21" s="11"/>
      <c r="I21" s="11"/>
      <c r="J21" s="11"/>
      <c r="K21" s="11"/>
      <c r="L21" s="11"/>
      <c r="M21" s="11"/>
      <c r="N21" s="11"/>
      <c r="O21" s="11"/>
      <c r="P21" s="13"/>
      <c r="Q21" s="13"/>
      <c r="R21" s="13"/>
      <c r="S21" s="13"/>
      <c r="T21" s="14"/>
      <c r="U21" s="12"/>
      <c r="V21" s="12"/>
      <c r="W21" s="12"/>
      <c r="X21" s="12"/>
      <c r="Y21" s="11"/>
      <c r="Z21" s="15"/>
      <c r="AA21" s="11"/>
      <c r="AB21" s="14"/>
      <c r="AC21" s="13"/>
      <c r="AD21" s="12"/>
      <c r="AE21" s="16"/>
      <c r="AF21" s="17"/>
      <c r="AG21" s="17"/>
      <c r="AH21" s="18"/>
      <c r="AI21" s="17"/>
      <c r="AJ21" s="17"/>
      <c r="AK21" s="19"/>
      <c r="AL21" s="20"/>
      <c r="AM21" s="21"/>
      <c r="AN21" s="14"/>
      <c r="AR21" s="3"/>
      <c r="AS21" s="3"/>
      <c r="AT21"/>
      <c r="AU21"/>
    </row>
    <row r="22" spans="1:47" ht="41.4" x14ac:dyDescent="0.3">
      <c r="A22" t="s">
        <v>64</v>
      </c>
      <c r="B22" s="11" t="s">
        <v>76</v>
      </c>
      <c r="C22" s="12" t="s">
        <v>77</v>
      </c>
      <c r="D22" s="12" t="s">
        <v>78</v>
      </c>
      <c r="E22" s="12" t="s">
        <v>79</v>
      </c>
      <c r="F22" s="12" t="s">
        <v>80</v>
      </c>
      <c r="G22" s="12" t="s">
        <v>45</v>
      </c>
      <c r="H22" s="11" t="s">
        <v>70</v>
      </c>
      <c r="I22" s="11" t="s">
        <v>47</v>
      </c>
      <c r="J22" s="11" t="s">
        <v>71</v>
      </c>
      <c r="K22" s="11" t="s">
        <v>48</v>
      </c>
      <c r="L22" s="11" t="s">
        <v>71</v>
      </c>
      <c r="M22" s="11" t="s">
        <v>50</v>
      </c>
      <c r="N22" s="11" t="s">
        <v>72</v>
      </c>
      <c r="O22" s="11" t="s">
        <v>50</v>
      </c>
      <c r="P22" s="13">
        <v>24</v>
      </c>
      <c r="Q22" s="13">
        <v>1928</v>
      </c>
      <c r="R22" s="13">
        <v>1</v>
      </c>
      <c r="S22" s="13">
        <v>4239</v>
      </c>
      <c r="T22" s="14">
        <v>99.9</v>
      </c>
      <c r="U22" s="12" t="s">
        <v>73</v>
      </c>
      <c r="V22" s="12" t="s">
        <v>74</v>
      </c>
      <c r="W22" s="12" t="s">
        <v>75</v>
      </c>
      <c r="X22" s="12" t="s">
        <v>54</v>
      </c>
      <c r="Y22" s="11"/>
      <c r="Z22" s="15">
        <v>40423</v>
      </c>
      <c r="AA22" s="11"/>
      <c r="AB22" s="14">
        <v>24775</v>
      </c>
      <c r="AC22" s="11">
        <v>78035</v>
      </c>
      <c r="AD22" s="12" t="s">
        <v>55</v>
      </c>
      <c r="AE22" s="16"/>
      <c r="AF22" s="17">
        <v>580000</v>
      </c>
      <c r="AG22" s="17">
        <v>20000</v>
      </c>
      <c r="AH22" s="18">
        <f>SUM(AF22:AG22)</f>
        <v>600000</v>
      </c>
      <c r="AI22" s="17">
        <v>4752000</v>
      </c>
      <c r="AJ22" s="17">
        <v>638000</v>
      </c>
      <c r="AK22" s="19">
        <f>AI22+AJ22</f>
        <v>5390000</v>
      </c>
      <c r="AL22" s="20">
        <f>SUM(AH22,AK22)</f>
        <v>5990000</v>
      </c>
      <c r="AM22" s="21" t="s">
        <v>56</v>
      </c>
      <c r="AN22" s="14"/>
      <c r="AR22" s="3"/>
      <c r="AS22" s="3"/>
      <c r="AT22"/>
      <c r="AU22"/>
    </row>
    <row r="23" spans="1:47" x14ac:dyDescent="0.3">
      <c r="B23" s="11"/>
      <c r="C23" s="12"/>
      <c r="D23" s="12"/>
      <c r="E23" s="12"/>
      <c r="F23" s="12"/>
      <c r="G23" s="12"/>
      <c r="H23" s="11"/>
      <c r="I23" s="11"/>
      <c r="J23" s="11"/>
      <c r="K23" s="11"/>
      <c r="L23" s="11"/>
      <c r="M23" s="11"/>
      <c r="N23" s="11"/>
      <c r="O23" s="11"/>
      <c r="P23" s="13"/>
      <c r="Q23" s="13"/>
      <c r="R23" s="13"/>
      <c r="S23" s="13"/>
      <c r="T23" s="14"/>
      <c r="U23" s="12"/>
      <c r="V23" s="12"/>
      <c r="W23" s="12"/>
      <c r="X23" s="12"/>
      <c r="Y23" s="11"/>
      <c r="Z23" s="15"/>
      <c r="AA23" s="11"/>
      <c r="AB23" s="14"/>
      <c r="AC23" s="13"/>
      <c r="AD23" s="12"/>
      <c r="AE23" s="16" t="s">
        <v>57</v>
      </c>
      <c r="AF23" s="17">
        <f>SUM(0.1*AF22)</f>
        <v>58000</v>
      </c>
      <c r="AG23" s="17">
        <f>SUM(0.1*AG22)</f>
        <v>2000</v>
      </c>
      <c r="AH23" s="18">
        <f>SUM(AF23:AG23)</f>
        <v>60000</v>
      </c>
      <c r="AI23" s="17">
        <v>950400</v>
      </c>
      <c r="AJ23" s="17">
        <f>SUM(0.2*AJ22)</f>
        <v>127600</v>
      </c>
      <c r="AK23" s="19">
        <f>SUM(AI23:AJ23)</f>
        <v>1078000</v>
      </c>
      <c r="AL23" s="20">
        <f>SUM(AH23,AK23)</f>
        <v>1138000</v>
      </c>
      <c r="AM23" s="21"/>
      <c r="AN23" s="14"/>
      <c r="AR23" s="3"/>
      <c r="AS23" s="3"/>
      <c r="AT23"/>
      <c r="AU23"/>
    </row>
    <row r="24" spans="1:47" x14ac:dyDescent="0.3">
      <c r="B24" s="11"/>
      <c r="C24" s="12"/>
      <c r="D24" s="12"/>
      <c r="E24" s="12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3"/>
      <c r="Q24" s="13"/>
      <c r="R24" s="13"/>
      <c r="S24" s="13"/>
      <c r="T24" s="14"/>
      <c r="U24" s="12"/>
      <c r="V24" s="12"/>
      <c r="W24" s="12"/>
      <c r="X24" s="12"/>
      <c r="Y24" s="11"/>
      <c r="Z24" s="15"/>
      <c r="AA24" s="11"/>
      <c r="AB24" s="14"/>
      <c r="AC24" s="13"/>
      <c r="AD24" s="12"/>
      <c r="AE24" s="16" t="s">
        <v>58</v>
      </c>
      <c r="AF24" s="17">
        <f>SUM(0.9*AF22)</f>
        <v>522000</v>
      </c>
      <c r="AG24" s="17">
        <f>SUM(0.9*AG22)</f>
        <v>18000</v>
      </c>
      <c r="AH24" s="18">
        <f t="shared" ref="AH24:AH25" si="8">SUM(AF24:AG24)</f>
        <v>540000</v>
      </c>
      <c r="AI24" s="17">
        <v>950400</v>
      </c>
      <c r="AJ24" s="17">
        <f>SUM(0.2*AJ22)</f>
        <v>127600</v>
      </c>
      <c r="AK24" s="19">
        <f>SUM(AI24:AJ24)</f>
        <v>1078000</v>
      </c>
      <c r="AL24" s="20">
        <f>SUM(AH24,AK24)</f>
        <v>1618000</v>
      </c>
      <c r="AM24" s="21"/>
      <c r="AN24" s="14"/>
      <c r="AR24" s="3"/>
      <c r="AS24" s="3"/>
      <c r="AT24"/>
      <c r="AU24"/>
    </row>
    <row r="25" spans="1:47" ht="15" thickBot="1" x14ac:dyDescent="0.35">
      <c r="B25" s="11"/>
      <c r="C25" s="12"/>
      <c r="D25" s="12"/>
      <c r="E25" s="12"/>
      <c r="F25" s="12"/>
      <c r="G25" s="12"/>
      <c r="H25" s="11"/>
      <c r="I25" s="11"/>
      <c r="J25" s="11"/>
      <c r="K25" s="11"/>
      <c r="L25" s="11"/>
      <c r="M25" s="11"/>
      <c r="N25" s="11"/>
      <c r="O25" s="11"/>
      <c r="P25" s="13"/>
      <c r="Q25" s="13"/>
      <c r="R25" s="13"/>
      <c r="S25" s="13"/>
      <c r="T25" s="14"/>
      <c r="U25" s="12"/>
      <c r="V25" s="12"/>
      <c r="W25" s="12"/>
      <c r="X25" s="12"/>
      <c r="Y25" s="11"/>
      <c r="Z25" s="15"/>
      <c r="AA25" s="11"/>
      <c r="AB25" s="14"/>
      <c r="AC25" s="13"/>
      <c r="AD25" s="12"/>
      <c r="AE25" s="22" t="s">
        <v>59</v>
      </c>
      <c r="AF25" s="23">
        <f>SUM(0*AF22)</f>
        <v>0</v>
      </c>
      <c r="AG25" s="23">
        <f>SUM(0*AG22)</f>
        <v>0</v>
      </c>
      <c r="AH25" s="24">
        <f t="shared" si="8"/>
        <v>0</v>
      </c>
      <c r="AI25" s="23">
        <v>2851200</v>
      </c>
      <c r="AJ25" s="23">
        <f>SUM(0.6*AJ22)</f>
        <v>382800</v>
      </c>
      <c r="AK25" s="25">
        <f>SUM(AI25:AJ25)</f>
        <v>3234000</v>
      </c>
      <c r="AL25" s="20">
        <f>SUM(AH25,AK25)</f>
        <v>3234000</v>
      </c>
      <c r="AM25" s="21"/>
      <c r="AN25" s="14"/>
      <c r="AR25" s="3"/>
      <c r="AS25" s="3"/>
      <c r="AT25"/>
      <c r="AU25"/>
    </row>
    <row r="26" spans="1:47" ht="15" thickBot="1" x14ac:dyDescent="0.35">
      <c r="B26" s="11"/>
      <c r="C26" s="12"/>
      <c r="D26" s="12"/>
      <c r="E26" s="12"/>
      <c r="F26" s="12"/>
      <c r="G26" s="12"/>
      <c r="H26" s="11"/>
      <c r="I26" s="11"/>
      <c r="J26" s="11"/>
      <c r="K26" s="11"/>
      <c r="L26" s="11"/>
      <c r="M26" s="11"/>
      <c r="N26" s="11"/>
      <c r="O26" s="11"/>
      <c r="P26" s="13"/>
      <c r="Q26" s="13"/>
      <c r="R26" s="13"/>
      <c r="S26" s="13"/>
      <c r="T26" s="14"/>
      <c r="U26" s="12"/>
      <c r="V26" s="12"/>
      <c r="W26" s="12"/>
      <c r="X26" s="12"/>
      <c r="Y26" s="11"/>
      <c r="Z26" s="15"/>
      <c r="AA26" s="11"/>
      <c r="AB26" s="14"/>
      <c r="AC26" s="13"/>
      <c r="AD26" s="26"/>
      <c r="AE26" s="27" t="s">
        <v>60</v>
      </c>
      <c r="AF26" s="28">
        <f>SUM(AF23:AF25)</f>
        <v>580000</v>
      </c>
      <c r="AG26" s="28">
        <f t="shared" ref="AG26" si="9">SUM(AG23:AG25)</f>
        <v>20000</v>
      </c>
      <c r="AH26" s="29">
        <f>SUM(AH23:AH25)</f>
        <v>600000</v>
      </c>
      <c r="AI26" s="28">
        <f t="shared" ref="AI26:AJ26" si="10">SUM(AI23:AI25)</f>
        <v>4752000</v>
      </c>
      <c r="AJ26" s="28">
        <f t="shared" si="10"/>
        <v>638000</v>
      </c>
      <c r="AK26" s="30">
        <f>SUM(AK23:AK25)</f>
        <v>5390000</v>
      </c>
      <c r="AL26" s="31">
        <f>SUM(AH26,AK26)</f>
        <v>5990000</v>
      </c>
      <c r="AM26" s="21"/>
      <c r="AN26" s="14"/>
      <c r="AR26" s="3"/>
      <c r="AS26" s="3"/>
      <c r="AT26"/>
      <c r="AU26"/>
    </row>
    <row r="27" spans="1:47" x14ac:dyDescent="0.3">
      <c r="B27" s="11"/>
      <c r="C27" s="12"/>
      <c r="D27" s="12"/>
      <c r="E27" s="12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3"/>
      <c r="Q27" s="13"/>
      <c r="R27" s="13"/>
      <c r="S27" s="13"/>
      <c r="T27" s="14"/>
      <c r="U27" s="12"/>
      <c r="V27" s="12"/>
      <c r="W27" s="12"/>
      <c r="X27" s="12"/>
      <c r="Y27" s="11"/>
      <c r="Z27" s="15"/>
      <c r="AA27" s="11"/>
      <c r="AB27" s="14"/>
      <c r="AC27" s="11"/>
      <c r="AD27" s="36"/>
      <c r="AE27" s="22"/>
      <c r="AF27" s="17"/>
      <c r="AG27" s="17"/>
      <c r="AH27" s="18"/>
      <c r="AI27" s="17"/>
      <c r="AJ27" s="17"/>
      <c r="AK27" s="19"/>
      <c r="AL27" s="20"/>
      <c r="AM27" s="37"/>
      <c r="AN27" s="38"/>
      <c r="AR27" s="3"/>
      <c r="AS27" s="3"/>
      <c r="AT27"/>
      <c r="AU27"/>
    </row>
    <row r="28" spans="1:47" ht="55.2" x14ac:dyDescent="0.3">
      <c r="A28" t="s">
        <v>64</v>
      </c>
      <c r="B28" s="11" t="s">
        <v>81</v>
      </c>
      <c r="C28" s="12" t="s">
        <v>82</v>
      </c>
      <c r="D28" s="12" t="s">
        <v>78</v>
      </c>
      <c r="E28" s="12" t="s">
        <v>83</v>
      </c>
      <c r="F28" s="12" t="s">
        <v>84</v>
      </c>
      <c r="G28" s="12" t="s">
        <v>45</v>
      </c>
      <c r="H28" s="11" t="s">
        <v>70</v>
      </c>
      <c r="I28" s="11" t="s">
        <v>47</v>
      </c>
      <c r="J28" s="11" t="s">
        <v>71</v>
      </c>
      <c r="K28" s="11" t="s">
        <v>71</v>
      </c>
      <c r="L28" s="11" t="s">
        <v>49</v>
      </c>
      <c r="M28" s="11" t="s">
        <v>50</v>
      </c>
      <c r="N28" s="11" t="s">
        <v>72</v>
      </c>
      <c r="O28" s="11" t="s">
        <v>56</v>
      </c>
      <c r="P28" s="13">
        <v>12</v>
      </c>
      <c r="Q28" s="13">
        <v>1952</v>
      </c>
      <c r="R28" s="13">
        <v>1</v>
      </c>
      <c r="S28" s="13">
        <v>10165</v>
      </c>
      <c r="T28" s="14">
        <v>2.8</v>
      </c>
      <c r="U28" s="12" t="s">
        <v>73</v>
      </c>
      <c r="V28" s="12" t="s">
        <v>52</v>
      </c>
      <c r="W28" s="12" t="s">
        <v>85</v>
      </c>
      <c r="X28" s="12" t="s">
        <v>54</v>
      </c>
      <c r="Y28" s="11"/>
      <c r="Z28" s="15">
        <v>41523</v>
      </c>
      <c r="AA28" s="11"/>
      <c r="AB28" s="14">
        <v>21700</v>
      </c>
      <c r="AC28" s="13">
        <v>68007</v>
      </c>
      <c r="AD28" s="36" t="s">
        <v>55</v>
      </c>
      <c r="AE28" s="22"/>
      <c r="AF28" s="17">
        <v>670000</v>
      </c>
      <c r="AG28" s="17">
        <v>25000</v>
      </c>
      <c r="AH28" s="18">
        <f>SUM(AF28:AG28)</f>
        <v>695000</v>
      </c>
      <c r="AI28" s="17">
        <v>5093000</v>
      </c>
      <c r="AJ28" s="17">
        <v>742500.00000000012</v>
      </c>
      <c r="AK28" s="19">
        <f>AI28+AJ28</f>
        <v>5835500</v>
      </c>
      <c r="AL28" s="20">
        <f>SUM(AH28,AK28)</f>
        <v>6530500</v>
      </c>
      <c r="AM28" s="37" t="s">
        <v>56</v>
      </c>
      <c r="AN28" s="38" t="s">
        <v>56</v>
      </c>
      <c r="AR28" s="3"/>
      <c r="AS28" s="3"/>
      <c r="AT28"/>
      <c r="AU28"/>
    </row>
    <row r="29" spans="1:47" x14ac:dyDescent="0.3">
      <c r="B29" s="11"/>
      <c r="C29" s="12"/>
      <c r="D29" s="12"/>
      <c r="E29" s="12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3"/>
      <c r="Q29" s="13"/>
      <c r="R29" s="13"/>
      <c r="S29" s="13"/>
      <c r="T29" s="14"/>
      <c r="U29" s="12"/>
      <c r="V29" s="12"/>
      <c r="W29" s="12"/>
      <c r="X29" s="12"/>
      <c r="Y29" s="11"/>
      <c r="Z29" s="15"/>
      <c r="AA29" s="11"/>
      <c r="AB29" s="14"/>
      <c r="AC29" s="13"/>
      <c r="AD29" s="12"/>
      <c r="AE29" s="16" t="s">
        <v>57</v>
      </c>
      <c r="AF29" s="17">
        <f>SUM(0.1*AF28)</f>
        <v>67000</v>
      </c>
      <c r="AG29" s="17">
        <f>SUM(0.1*AG28)</f>
        <v>2500</v>
      </c>
      <c r="AH29" s="18">
        <f>SUM(AF29:AG29)</f>
        <v>69500</v>
      </c>
      <c r="AI29" s="17">
        <f>SUM(0.2*AI28)</f>
        <v>1018600</v>
      </c>
      <c r="AJ29" s="17">
        <f>SUM(0.2*AJ28)</f>
        <v>148500.00000000003</v>
      </c>
      <c r="AK29" s="19">
        <f>SUM(AI29:AJ29)</f>
        <v>1167100</v>
      </c>
      <c r="AL29" s="20">
        <f>SUM(AH29,AK29)</f>
        <v>1236600</v>
      </c>
      <c r="AM29" s="21"/>
      <c r="AN29" s="14"/>
      <c r="AR29" s="3"/>
      <c r="AS29" s="3"/>
      <c r="AT29"/>
      <c r="AU29"/>
    </row>
    <row r="30" spans="1:47" x14ac:dyDescent="0.3">
      <c r="B30" s="11"/>
      <c r="C30" s="12"/>
      <c r="D30" s="12"/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3"/>
      <c r="Q30" s="13"/>
      <c r="R30" s="13"/>
      <c r="S30" s="13"/>
      <c r="T30" s="14"/>
      <c r="U30" s="12"/>
      <c r="V30" s="12"/>
      <c r="W30" s="12"/>
      <c r="X30" s="12"/>
      <c r="Y30" s="11"/>
      <c r="Z30" s="15"/>
      <c r="AA30" s="11"/>
      <c r="AB30" s="14"/>
      <c r="AC30" s="13"/>
      <c r="AD30" s="12"/>
      <c r="AE30" s="16" t="s">
        <v>58</v>
      </c>
      <c r="AF30" s="17">
        <f>SUM(0.9*AF28)</f>
        <v>603000</v>
      </c>
      <c r="AG30" s="17">
        <f>SUM(0.9*AG28)</f>
        <v>22500</v>
      </c>
      <c r="AH30" s="18">
        <f t="shared" ref="AH30:AH31" si="11">SUM(AF30:AG30)</f>
        <v>625500</v>
      </c>
      <c r="AI30" s="17">
        <f>SUM(0.2*AI28)</f>
        <v>1018600</v>
      </c>
      <c r="AJ30" s="17">
        <f>SUM(0.2*AJ28)</f>
        <v>148500.00000000003</v>
      </c>
      <c r="AK30" s="19">
        <f>SUM(AI30:AJ30)</f>
        <v>1167100</v>
      </c>
      <c r="AL30" s="20">
        <f>SUM(AH30,AK30)</f>
        <v>1792600</v>
      </c>
      <c r="AM30" s="21"/>
      <c r="AN30" s="14"/>
      <c r="AR30" s="3"/>
      <c r="AS30" s="3"/>
      <c r="AT30"/>
      <c r="AU30"/>
    </row>
    <row r="31" spans="1:47" ht="15" thickBot="1" x14ac:dyDescent="0.35">
      <c r="B31" s="11"/>
      <c r="C31" s="12"/>
      <c r="D31" s="12"/>
      <c r="E31" s="12"/>
      <c r="F31" s="12"/>
      <c r="G31" s="12"/>
      <c r="H31" s="11"/>
      <c r="I31" s="11"/>
      <c r="J31" s="11"/>
      <c r="K31" s="11"/>
      <c r="L31" s="11"/>
      <c r="M31" s="11"/>
      <c r="N31" s="11"/>
      <c r="O31" s="11"/>
      <c r="P31" s="13"/>
      <c r="Q31" s="13"/>
      <c r="R31" s="13"/>
      <c r="S31" s="13"/>
      <c r="T31" s="14"/>
      <c r="U31" s="12"/>
      <c r="V31" s="12"/>
      <c r="W31" s="12"/>
      <c r="X31" s="12"/>
      <c r="Y31" s="11"/>
      <c r="Z31" s="15"/>
      <c r="AA31" s="11"/>
      <c r="AB31" s="14"/>
      <c r="AC31" s="13"/>
      <c r="AD31" s="12"/>
      <c r="AE31" s="22" t="s">
        <v>59</v>
      </c>
      <c r="AF31" s="23">
        <f>SUM(0*AF28)</f>
        <v>0</v>
      </c>
      <c r="AG31" s="23">
        <f>SUM(0*AG28)</f>
        <v>0</v>
      </c>
      <c r="AH31" s="24">
        <f t="shared" si="11"/>
        <v>0</v>
      </c>
      <c r="AI31" s="23">
        <f>SUM(0.6*AI28)</f>
        <v>3055800</v>
      </c>
      <c r="AJ31" s="23">
        <f>SUM(0.6*AJ28)</f>
        <v>445500.00000000006</v>
      </c>
      <c r="AK31" s="25">
        <f>SUM(AI31:AJ31)</f>
        <v>3501300</v>
      </c>
      <c r="AL31" s="20">
        <f>SUM(AH31,AK31)</f>
        <v>3501300</v>
      </c>
      <c r="AM31" s="21"/>
      <c r="AN31" s="14"/>
      <c r="AR31" s="3"/>
      <c r="AS31" s="3"/>
      <c r="AT31"/>
      <c r="AU31"/>
    </row>
    <row r="32" spans="1:47" ht="15" thickBot="1" x14ac:dyDescent="0.35">
      <c r="B32" s="11"/>
      <c r="C32" s="12"/>
      <c r="D32" s="12"/>
      <c r="E32" s="12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3"/>
      <c r="Q32" s="13"/>
      <c r="R32" s="13"/>
      <c r="S32" s="13"/>
      <c r="T32" s="14"/>
      <c r="U32" s="12"/>
      <c r="V32" s="12"/>
      <c r="W32" s="12"/>
      <c r="X32" s="12"/>
      <c r="Y32" s="11"/>
      <c r="Z32" s="15"/>
      <c r="AA32" s="11"/>
      <c r="AB32" s="14"/>
      <c r="AC32" s="13"/>
      <c r="AD32" s="26"/>
      <c r="AE32" s="27" t="s">
        <v>60</v>
      </c>
      <c r="AF32" s="28">
        <f>SUM(AF29:AF31)</f>
        <v>670000</v>
      </c>
      <c r="AG32" s="28">
        <f t="shared" ref="AG32" si="12">SUM(AG29:AG31)</f>
        <v>25000</v>
      </c>
      <c r="AH32" s="29">
        <f>SUM(AH29:AH31)</f>
        <v>695000</v>
      </c>
      <c r="AI32" s="28">
        <f t="shared" ref="AI32:AJ32" si="13">SUM(AI29:AI31)</f>
        <v>5093000</v>
      </c>
      <c r="AJ32" s="28">
        <f t="shared" si="13"/>
        <v>742500.00000000012</v>
      </c>
      <c r="AK32" s="30">
        <f>SUM(AK29:AK31)</f>
        <v>5835500</v>
      </c>
      <c r="AL32" s="31">
        <f>SUM(AH32,AK32)</f>
        <v>6530500</v>
      </c>
      <c r="AM32" s="21"/>
      <c r="AN32" s="14"/>
      <c r="AR32" s="3"/>
      <c r="AS32" s="3"/>
      <c r="AT32"/>
      <c r="AU32"/>
    </row>
    <row r="33" spans="1:47" x14ac:dyDescent="0.3">
      <c r="B33" s="39"/>
      <c r="C33" s="40"/>
      <c r="D33" s="41"/>
      <c r="E33" s="41"/>
      <c r="F33" s="41"/>
      <c r="G33" s="41"/>
      <c r="H33" s="11"/>
      <c r="I33" s="39"/>
      <c r="J33" s="11"/>
      <c r="K33" s="11"/>
      <c r="L33" s="11"/>
      <c r="M33" s="11"/>
      <c r="N33" s="11"/>
      <c r="O33" s="11"/>
      <c r="P33" s="13"/>
      <c r="Q33" s="13"/>
      <c r="R33" s="13"/>
      <c r="S33" s="13"/>
      <c r="T33" s="14"/>
      <c r="U33" s="12"/>
      <c r="V33" s="12"/>
      <c r="W33" s="12"/>
      <c r="X33" s="12"/>
      <c r="Y33" s="11"/>
      <c r="Z33" s="15"/>
      <c r="AA33" s="39"/>
      <c r="AB33" s="42"/>
      <c r="AC33" s="43"/>
      <c r="AD33" s="41"/>
      <c r="AE33" s="39"/>
      <c r="AF33" s="17"/>
      <c r="AG33" s="17"/>
      <c r="AH33" s="18"/>
      <c r="AI33" s="17"/>
      <c r="AJ33" s="17"/>
      <c r="AK33" s="19"/>
      <c r="AL33" s="20"/>
      <c r="AM33" s="42"/>
      <c r="AN33" s="38"/>
      <c r="AR33" s="3"/>
      <c r="AS33" s="3"/>
      <c r="AT33"/>
      <c r="AU33"/>
    </row>
    <row r="34" spans="1:47" ht="55.2" x14ac:dyDescent="0.3">
      <c r="A34" t="s">
        <v>64</v>
      </c>
      <c r="B34" s="44" t="s">
        <v>86</v>
      </c>
      <c r="C34" s="45" t="s">
        <v>87</v>
      </c>
      <c r="D34" s="46" t="s">
        <v>88</v>
      </c>
      <c r="E34" s="46" t="s">
        <v>89</v>
      </c>
      <c r="F34" s="46" t="s">
        <v>90</v>
      </c>
      <c r="G34"/>
      <c r="H34" s="11">
        <v>4</v>
      </c>
      <c r="J34" s="47">
        <v>4</v>
      </c>
      <c r="K34" s="47">
        <v>6</v>
      </c>
      <c r="L34" s="47">
        <v>6</v>
      </c>
      <c r="M34" s="47" t="s">
        <v>50</v>
      </c>
      <c r="N34" s="47">
        <v>8</v>
      </c>
      <c r="O34" s="47" t="s">
        <v>50</v>
      </c>
      <c r="P34" s="48"/>
      <c r="Q34" s="47">
        <v>1952</v>
      </c>
      <c r="R34" s="47">
        <v>2</v>
      </c>
      <c r="S34" s="47">
        <v>16728</v>
      </c>
      <c r="T34" s="47">
        <v>7.8</v>
      </c>
      <c r="U34" s="49"/>
      <c r="V34" s="12" t="s">
        <v>52</v>
      </c>
      <c r="W34" s="12" t="s">
        <v>53</v>
      </c>
      <c r="X34" s="49"/>
      <c r="Y34" s="47"/>
      <c r="Z34" s="50">
        <v>41509</v>
      </c>
      <c r="AA34" s="2"/>
      <c r="AB34" s="51">
        <v>22512</v>
      </c>
      <c r="AC34" s="52" t="s">
        <v>91</v>
      </c>
      <c r="AD34" s="46" t="s">
        <v>55</v>
      </c>
      <c r="AE34" s="53"/>
      <c r="AF34" s="54">
        <v>440000</v>
      </c>
      <c r="AG34" s="54">
        <v>0</v>
      </c>
      <c r="AH34" s="55">
        <f>SUM(AF34:AG34)</f>
        <v>440000</v>
      </c>
      <c r="AI34" s="54">
        <v>4653000</v>
      </c>
      <c r="AJ34" s="54">
        <v>484000.00000000006</v>
      </c>
      <c r="AK34" s="19">
        <f>AI34+AJ34</f>
        <v>5137000</v>
      </c>
      <c r="AL34" s="20">
        <f>SUM(AH34,AK34)</f>
        <v>5577000</v>
      </c>
      <c r="AM34" s="56" t="s">
        <v>92</v>
      </c>
      <c r="AN34" s="38" t="s">
        <v>56</v>
      </c>
      <c r="AR34" s="3"/>
      <c r="AS34" s="3"/>
      <c r="AT34"/>
      <c r="AU34"/>
    </row>
    <row r="35" spans="1:47" x14ac:dyDescent="0.3">
      <c r="B35" s="11"/>
      <c r="C35" s="12"/>
      <c r="D35" s="12"/>
      <c r="E35" s="12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3"/>
      <c r="Q35" s="13"/>
      <c r="R35" s="13"/>
      <c r="S35" s="13"/>
      <c r="T35" s="14"/>
      <c r="U35" s="12"/>
      <c r="V35" s="12"/>
      <c r="W35" s="12"/>
      <c r="X35" s="12"/>
      <c r="Y35" s="11"/>
      <c r="Z35" s="15"/>
      <c r="AA35" s="11"/>
      <c r="AB35" s="14"/>
      <c r="AC35" s="13"/>
      <c r="AD35" s="12"/>
      <c r="AE35" s="16" t="s">
        <v>57</v>
      </c>
      <c r="AF35" s="17">
        <f>SUM(0.1*AF34)</f>
        <v>44000</v>
      </c>
      <c r="AG35" s="17">
        <f>SUM(0.1*AG34)</f>
        <v>0</v>
      </c>
      <c r="AH35" s="18">
        <f>SUM(AF35:AG35)</f>
        <v>44000</v>
      </c>
      <c r="AI35" s="17">
        <f>SUM(0.2*AI34)</f>
        <v>930600</v>
      </c>
      <c r="AJ35" s="17">
        <f>SUM(0.2*AJ34)</f>
        <v>96800.000000000015</v>
      </c>
      <c r="AK35" s="19">
        <f>SUM(AI35:AJ35)</f>
        <v>1027400</v>
      </c>
      <c r="AL35" s="20">
        <f>SUM(AH35,AK35)</f>
        <v>1071400</v>
      </c>
      <c r="AM35" s="21"/>
      <c r="AN35" s="14"/>
      <c r="AR35" s="3"/>
      <c r="AS35" s="3"/>
      <c r="AT35"/>
      <c r="AU35"/>
    </row>
    <row r="36" spans="1:47" x14ac:dyDescent="0.3">
      <c r="B36" s="11"/>
      <c r="C36" s="12"/>
      <c r="D36" s="12"/>
      <c r="E36" s="12"/>
      <c r="F36" s="12"/>
      <c r="G36" s="12"/>
      <c r="H36" s="11"/>
      <c r="I36" s="11"/>
      <c r="J36" s="11"/>
      <c r="K36" s="11"/>
      <c r="L36" s="11"/>
      <c r="M36" s="11"/>
      <c r="N36" s="11"/>
      <c r="O36" s="11"/>
      <c r="P36" s="13"/>
      <c r="Q36" s="13"/>
      <c r="R36" s="13"/>
      <c r="S36" s="13"/>
      <c r="T36" s="14"/>
      <c r="U36" s="12"/>
      <c r="V36" s="12"/>
      <c r="W36" s="12"/>
      <c r="X36" s="12"/>
      <c r="Y36" s="11"/>
      <c r="Z36" s="15"/>
      <c r="AA36" s="11"/>
      <c r="AB36" s="14"/>
      <c r="AC36" s="13"/>
      <c r="AD36" s="12"/>
      <c r="AE36" s="16" t="s">
        <v>58</v>
      </c>
      <c r="AF36" s="17">
        <f>SUM(0.9*AF34)</f>
        <v>396000</v>
      </c>
      <c r="AG36" s="17">
        <f>SUM(0.9*AG34)</f>
        <v>0</v>
      </c>
      <c r="AH36" s="18">
        <f t="shared" ref="AH36:AH37" si="14">SUM(AF36:AG36)</f>
        <v>396000</v>
      </c>
      <c r="AI36" s="17">
        <f>SUM(0.2*AI34)</f>
        <v>930600</v>
      </c>
      <c r="AJ36" s="17">
        <f>SUM(0.2*AJ34)</f>
        <v>96800.000000000015</v>
      </c>
      <c r="AK36" s="19">
        <f>SUM(AI36:AJ36)</f>
        <v>1027400</v>
      </c>
      <c r="AL36" s="20">
        <f>SUM(AH36,AK36)</f>
        <v>1423400</v>
      </c>
      <c r="AM36" s="21"/>
      <c r="AN36" s="14"/>
      <c r="AR36" s="3"/>
      <c r="AS36" s="3"/>
      <c r="AT36"/>
      <c r="AU36"/>
    </row>
    <row r="37" spans="1:47" ht="15" thickBot="1" x14ac:dyDescent="0.35">
      <c r="B37" s="11"/>
      <c r="C37" s="12"/>
      <c r="D37" s="12"/>
      <c r="E37" s="12"/>
      <c r="F37" s="12"/>
      <c r="G37" s="12"/>
      <c r="H37" s="11"/>
      <c r="I37" s="11"/>
      <c r="J37" s="11"/>
      <c r="K37" s="11"/>
      <c r="L37" s="11"/>
      <c r="M37" s="11"/>
      <c r="N37" s="11"/>
      <c r="O37" s="11"/>
      <c r="P37" s="13"/>
      <c r="Q37" s="13"/>
      <c r="R37" s="13"/>
      <c r="S37" s="13"/>
      <c r="T37" s="14"/>
      <c r="U37" s="12"/>
      <c r="V37" s="12"/>
      <c r="W37" s="12"/>
      <c r="X37" s="12"/>
      <c r="Y37" s="11"/>
      <c r="Z37" s="15"/>
      <c r="AA37" s="11"/>
      <c r="AB37" s="14"/>
      <c r="AC37" s="13"/>
      <c r="AD37" s="12"/>
      <c r="AE37" s="22" t="s">
        <v>59</v>
      </c>
      <c r="AF37" s="23">
        <f>SUM(0*AF34)</f>
        <v>0</v>
      </c>
      <c r="AG37" s="23">
        <f>SUM(0*AG34)</f>
        <v>0</v>
      </c>
      <c r="AH37" s="24">
        <f t="shared" si="14"/>
        <v>0</v>
      </c>
      <c r="AI37" s="23">
        <f>SUM(0.6*AI34)</f>
        <v>2791800</v>
      </c>
      <c r="AJ37" s="23">
        <f>SUM(0.6*AJ34)</f>
        <v>290400</v>
      </c>
      <c r="AK37" s="25">
        <f>SUM(AI37:AJ37)</f>
        <v>3082200</v>
      </c>
      <c r="AL37" s="20">
        <f>SUM(AH37,AK37)</f>
        <v>3082200</v>
      </c>
      <c r="AM37" s="21"/>
      <c r="AN37" s="14"/>
      <c r="AR37" s="3"/>
      <c r="AS37" s="3"/>
      <c r="AT37"/>
      <c r="AU37"/>
    </row>
    <row r="38" spans="1:47" ht="15" thickBot="1" x14ac:dyDescent="0.35">
      <c r="B38" s="11"/>
      <c r="C38" s="12"/>
      <c r="D38" s="12"/>
      <c r="E38" s="12"/>
      <c r="F38" s="12"/>
      <c r="G38" s="12"/>
      <c r="H38" s="11"/>
      <c r="I38" s="11"/>
      <c r="J38" s="11"/>
      <c r="K38" s="11"/>
      <c r="L38" s="11"/>
      <c r="M38" s="11"/>
      <c r="N38" s="11"/>
      <c r="O38" s="11"/>
      <c r="P38" s="13"/>
      <c r="Q38" s="13"/>
      <c r="R38" s="13"/>
      <c r="S38" s="13"/>
      <c r="T38" s="14"/>
      <c r="U38" s="12"/>
      <c r="V38" s="12"/>
      <c r="W38" s="12"/>
      <c r="X38" s="12"/>
      <c r="Y38" s="11"/>
      <c r="Z38" s="15"/>
      <c r="AA38" s="11"/>
      <c r="AB38" s="14"/>
      <c r="AC38" s="13"/>
      <c r="AD38" s="26"/>
      <c r="AE38" s="27" t="s">
        <v>60</v>
      </c>
      <c r="AF38" s="28">
        <f>SUM(AF35:AF37)</f>
        <v>440000</v>
      </c>
      <c r="AG38" s="28">
        <f t="shared" ref="AG38" si="15">SUM(AG35:AG37)</f>
        <v>0</v>
      </c>
      <c r="AH38" s="29">
        <f>SUM(AH35:AH37)</f>
        <v>440000</v>
      </c>
      <c r="AI38" s="28">
        <f t="shared" ref="AI38:AJ38" si="16">SUM(AI35:AI37)</f>
        <v>4653000</v>
      </c>
      <c r="AJ38" s="28">
        <f t="shared" si="16"/>
        <v>484000</v>
      </c>
      <c r="AK38" s="30">
        <f>SUM(AK35:AK37)</f>
        <v>5137000</v>
      </c>
      <c r="AL38" s="31">
        <f>SUM(AH38,AK38)</f>
        <v>5577000</v>
      </c>
      <c r="AM38" s="21"/>
      <c r="AN38" s="14"/>
      <c r="AR38" s="3"/>
      <c r="AS38" s="3"/>
      <c r="AT38"/>
      <c r="AU38"/>
    </row>
    <row r="39" spans="1:47" x14ac:dyDescent="0.3">
      <c r="B39" s="44"/>
      <c r="C39" s="57"/>
      <c r="D39" s="46"/>
      <c r="E39" s="46"/>
      <c r="F39" s="46"/>
      <c r="G39"/>
      <c r="H39" s="11"/>
      <c r="J39" s="47"/>
      <c r="K39" s="47"/>
      <c r="L39" s="47"/>
      <c r="M39" s="47"/>
      <c r="N39" s="47"/>
      <c r="O39" s="47"/>
      <c r="P39" s="48"/>
      <c r="Q39" s="47"/>
      <c r="R39" s="47"/>
      <c r="S39" s="47"/>
      <c r="T39" s="47"/>
      <c r="U39" s="49"/>
      <c r="V39" s="26"/>
      <c r="W39" s="12"/>
      <c r="X39" s="49"/>
      <c r="Y39" s="47"/>
      <c r="Z39" s="50"/>
      <c r="AA39" s="2"/>
      <c r="AB39" s="51"/>
      <c r="AC39" s="52"/>
      <c r="AD39" s="46"/>
      <c r="AE39" s="53"/>
      <c r="AF39" s="54"/>
      <c r="AG39" s="54"/>
      <c r="AH39" s="55"/>
      <c r="AI39" s="54"/>
      <c r="AJ39" s="54"/>
      <c r="AK39" s="19"/>
      <c r="AL39" s="20"/>
      <c r="AM39" s="56"/>
      <c r="AN39" s="38"/>
      <c r="AR39" s="3"/>
      <c r="AS39" s="3"/>
      <c r="AT39"/>
      <c r="AU39"/>
    </row>
    <row r="40" spans="1:47" ht="55.2" x14ac:dyDescent="0.3">
      <c r="A40" t="s">
        <v>64</v>
      </c>
      <c r="B40" s="44" t="s">
        <v>93</v>
      </c>
      <c r="C40" s="58" t="s">
        <v>94</v>
      </c>
      <c r="D40" s="46" t="s">
        <v>88</v>
      </c>
      <c r="E40" s="46" t="s">
        <v>89</v>
      </c>
      <c r="F40" s="46" t="s">
        <v>95</v>
      </c>
      <c r="G40"/>
      <c r="H40" s="11">
        <v>4</v>
      </c>
      <c r="J40" s="47">
        <v>4</v>
      </c>
      <c r="K40" s="47">
        <v>6</v>
      </c>
      <c r="L40" s="47">
        <v>5</v>
      </c>
      <c r="M40" s="47" t="s">
        <v>50</v>
      </c>
      <c r="N40" s="47">
        <v>5</v>
      </c>
      <c r="O40" s="47" t="s">
        <v>50</v>
      </c>
      <c r="P40" s="48"/>
      <c r="Q40" s="47">
        <v>1952</v>
      </c>
      <c r="R40" s="47">
        <v>2</v>
      </c>
      <c r="S40" s="47">
        <v>16728</v>
      </c>
      <c r="T40" s="47">
        <v>7.8</v>
      </c>
      <c r="U40" s="49"/>
      <c r="V40" s="59" t="s">
        <v>96</v>
      </c>
      <c r="W40" s="12" t="s">
        <v>53</v>
      </c>
      <c r="X40" s="49"/>
      <c r="Y40" s="47"/>
      <c r="Z40" s="50">
        <v>41509</v>
      </c>
      <c r="AA40" s="2"/>
      <c r="AB40" s="51">
        <v>22511</v>
      </c>
      <c r="AC40" s="52" t="s">
        <v>97</v>
      </c>
      <c r="AD40" s="46" t="s">
        <v>55</v>
      </c>
      <c r="AE40" s="53"/>
      <c r="AF40" s="54">
        <v>680000</v>
      </c>
      <c r="AG40" s="54">
        <v>0</v>
      </c>
      <c r="AH40" s="55">
        <f>SUM(AF40:AG40)</f>
        <v>680000</v>
      </c>
      <c r="AI40" s="54">
        <v>7084000.0000000009</v>
      </c>
      <c r="AJ40" s="54">
        <v>748000.00000000012</v>
      </c>
      <c r="AK40" s="19">
        <f>AI40+AJ40</f>
        <v>7832000.0000000009</v>
      </c>
      <c r="AL40" s="20">
        <f>SUM(AH40,AK40)</f>
        <v>8512000</v>
      </c>
      <c r="AM40" s="56" t="s">
        <v>92</v>
      </c>
      <c r="AN40" s="38" t="s">
        <v>56</v>
      </c>
      <c r="AR40" s="3"/>
      <c r="AS40" s="3"/>
      <c r="AT40"/>
      <c r="AU40"/>
    </row>
    <row r="41" spans="1:47" x14ac:dyDescent="0.3">
      <c r="B41" s="11"/>
      <c r="C41" s="12"/>
      <c r="D41" s="12"/>
      <c r="E41" s="12"/>
      <c r="F41" s="12"/>
      <c r="G41" s="12"/>
      <c r="H41" s="11"/>
      <c r="I41" s="11"/>
      <c r="J41" s="11"/>
      <c r="K41" s="11"/>
      <c r="L41" s="11"/>
      <c r="M41" s="11"/>
      <c r="N41" s="11"/>
      <c r="O41" s="11"/>
      <c r="P41" s="13"/>
      <c r="Q41" s="13"/>
      <c r="R41" s="13"/>
      <c r="S41" s="13"/>
      <c r="T41" s="14"/>
      <c r="U41" s="12"/>
      <c r="V41" s="12"/>
      <c r="W41" s="12"/>
      <c r="X41" s="12"/>
      <c r="Y41" s="11"/>
      <c r="Z41" s="15"/>
      <c r="AA41" s="11"/>
      <c r="AB41" s="14"/>
      <c r="AC41" s="13"/>
      <c r="AD41" s="12"/>
      <c r="AE41" s="16" t="s">
        <v>57</v>
      </c>
      <c r="AF41" s="17">
        <f>SUM(0.1*AF40)</f>
        <v>68000</v>
      </c>
      <c r="AG41" s="17">
        <f>SUM(0.1*AG40)</f>
        <v>0</v>
      </c>
      <c r="AH41" s="18">
        <f>SUM(AF41:AG41)</f>
        <v>68000</v>
      </c>
      <c r="AI41" s="17">
        <f>SUM(0.2*AI40)</f>
        <v>1416800.0000000002</v>
      </c>
      <c r="AJ41" s="17">
        <f>SUM(0.2*AJ40)</f>
        <v>149600.00000000003</v>
      </c>
      <c r="AK41" s="19">
        <f>SUM(AI41:AJ41)</f>
        <v>1566400.0000000002</v>
      </c>
      <c r="AL41" s="20">
        <f>SUM(AH41,AK41)</f>
        <v>1634400.0000000002</v>
      </c>
      <c r="AM41" s="21"/>
      <c r="AN41" s="14"/>
      <c r="AR41" s="3"/>
      <c r="AS41" s="3"/>
      <c r="AT41"/>
      <c r="AU41"/>
    </row>
    <row r="42" spans="1:47" x14ac:dyDescent="0.3">
      <c r="B42" s="11"/>
      <c r="C42" s="12"/>
      <c r="D42" s="12"/>
      <c r="E42" s="12"/>
      <c r="F42" s="12"/>
      <c r="G42" s="12"/>
      <c r="H42" s="11"/>
      <c r="I42" s="11"/>
      <c r="J42" s="11"/>
      <c r="K42" s="11"/>
      <c r="L42" s="11"/>
      <c r="M42" s="11"/>
      <c r="N42" s="11"/>
      <c r="O42" s="11"/>
      <c r="P42" s="13"/>
      <c r="Q42" s="13"/>
      <c r="R42" s="13"/>
      <c r="S42" s="13"/>
      <c r="T42" s="14"/>
      <c r="U42" s="12"/>
      <c r="V42" s="12"/>
      <c r="W42" s="12"/>
      <c r="X42" s="12"/>
      <c r="Y42" s="11"/>
      <c r="Z42" s="15"/>
      <c r="AA42" s="11"/>
      <c r="AB42" s="14"/>
      <c r="AC42" s="13"/>
      <c r="AD42" s="12"/>
      <c r="AE42" s="16" t="s">
        <v>58</v>
      </c>
      <c r="AF42" s="17">
        <f>SUM(0.9*AF40)</f>
        <v>612000</v>
      </c>
      <c r="AG42" s="17">
        <f>SUM(0.9*AG40)</f>
        <v>0</v>
      </c>
      <c r="AH42" s="18">
        <f t="shared" ref="AH42:AH43" si="17">SUM(AF42:AG42)</f>
        <v>612000</v>
      </c>
      <c r="AI42" s="17">
        <f>SUM(0.2*AI40)</f>
        <v>1416800.0000000002</v>
      </c>
      <c r="AJ42" s="17">
        <f>SUM(0.2*AJ40)</f>
        <v>149600.00000000003</v>
      </c>
      <c r="AK42" s="19">
        <f>SUM(AI42:AJ42)</f>
        <v>1566400.0000000002</v>
      </c>
      <c r="AL42" s="20">
        <f>SUM(AH42,AK42)</f>
        <v>2178400</v>
      </c>
      <c r="AM42" s="21"/>
      <c r="AN42" s="14"/>
      <c r="AR42" s="3"/>
      <c r="AS42" s="3"/>
      <c r="AT42"/>
      <c r="AU42"/>
    </row>
    <row r="43" spans="1:47" ht="15" thickBot="1" x14ac:dyDescent="0.35">
      <c r="B43" s="11"/>
      <c r="C43" s="12"/>
      <c r="D43" s="12"/>
      <c r="E43" s="12"/>
      <c r="F43" s="12"/>
      <c r="G43" s="12"/>
      <c r="H43" s="11"/>
      <c r="I43" s="11"/>
      <c r="J43" s="11"/>
      <c r="K43" s="11"/>
      <c r="L43" s="11"/>
      <c r="M43" s="11"/>
      <c r="N43" s="11"/>
      <c r="O43" s="11"/>
      <c r="P43" s="13"/>
      <c r="Q43" s="13"/>
      <c r="R43" s="13"/>
      <c r="S43" s="13"/>
      <c r="T43" s="14"/>
      <c r="U43" s="12"/>
      <c r="V43" s="12"/>
      <c r="W43" s="12"/>
      <c r="X43" s="12"/>
      <c r="Y43" s="11"/>
      <c r="Z43" s="15"/>
      <c r="AA43" s="11"/>
      <c r="AB43" s="14"/>
      <c r="AC43" s="13"/>
      <c r="AD43" s="12"/>
      <c r="AE43" s="22" t="s">
        <v>59</v>
      </c>
      <c r="AF43" s="23">
        <f>SUM(0*AF40)</f>
        <v>0</v>
      </c>
      <c r="AG43" s="23">
        <f>SUM(0*AG40)</f>
        <v>0</v>
      </c>
      <c r="AH43" s="24">
        <f t="shared" si="17"/>
        <v>0</v>
      </c>
      <c r="AI43" s="23">
        <f>SUM(0.6*AI40)</f>
        <v>4250400</v>
      </c>
      <c r="AJ43" s="23">
        <f>SUM(0.6*AJ40)</f>
        <v>448800.00000000006</v>
      </c>
      <c r="AK43" s="25">
        <f>SUM(AI43:AJ43)</f>
        <v>4699200</v>
      </c>
      <c r="AL43" s="20">
        <f>SUM(AH43,AK43)</f>
        <v>4699200</v>
      </c>
      <c r="AM43" s="21"/>
      <c r="AN43" s="14"/>
      <c r="AR43" s="3"/>
      <c r="AS43" s="3"/>
      <c r="AT43"/>
      <c r="AU43"/>
    </row>
    <row r="44" spans="1:47" ht="15" thickBot="1" x14ac:dyDescent="0.35">
      <c r="B44" s="11"/>
      <c r="C44" s="12"/>
      <c r="D44" s="12"/>
      <c r="E44" s="12"/>
      <c r="F44" s="12"/>
      <c r="G44" s="12"/>
      <c r="H44" s="11"/>
      <c r="I44" s="11"/>
      <c r="J44" s="11"/>
      <c r="K44" s="11"/>
      <c r="L44" s="11"/>
      <c r="M44" s="11"/>
      <c r="N44" s="11"/>
      <c r="O44" s="11"/>
      <c r="P44" s="13"/>
      <c r="Q44" s="13"/>
      <c r="R44" s="13"/>
      <c r="S44" s="13"/>
      <c r="T44" s="14"/>
      <c r="U44" s="12"/>
      <c r="V44" s="12"/>
      <c r="W44" s="12"/>
      <c r="X44" s="12"/>
      <c r="Y44" s="11"/>
      <c r="Z44" s="15"/>
      <c r="AA44" s="11"/>
      <c r="AB44" s="14"/>
      <c r="AC44" s="13"/>
      <c r="AD44" s="26"/>
      <c r="AE44" s="27" t="s">
        <v>60</v>
      </c>
      <c r="AF44" s="28">
        <f>SUM(AF41:AF43)</f>
        <v>680000</v>
      </c>
      <c r="AG44" s="28">
        <f t="shared" ref="AG44" si="18">SUM(AG41:AG43)</f>
        <v>0</v>
      </c>
      <c r="AH44" s="29">
        <f>SUM(AH41:AH43)</f>
        <v>680000</v>
      </c>
      <c r="AI44" s="28">
        <f t="shared" ref="AI44:AJ44" si="19">SUM(AI41:AI43)</f>
        <v>7084000</v>
      </c>
      <c r="AJ44" s="28">
        <f t="shared" si="19"/>
        <v>748000.00000000012</v>
      </c>
      <c r="AK44" s="30">
        <f>SUM(AK41:AK43)</f>
        <v>7832000</v>
      </c>
      <c r="AL44" s="31">
        <f>SUM(AH44,AK44)</f>
        <v>8512000</v>
      </c>
      <c r="AM44" s="21"/>
      <c r="AN44" s="14"/>
      <c r="AR44" s="3"/>
      <c r="AS44" s="3"/>
      <c r="AT44"/>
      <c r="AU44"/>
    </row>
    <row r="45" spans="1:47" x14ac:dyDescent="0.3">
      <c r="B45" s="60"/>
      <c r="C45" s="61"/>
      <c r="D45" s="62"/>
      <c r="E45" s="62"/>
      <c r="F45" s="62"/>
      <c r="G45"/>
      <c r="H45" s="11"/>
      <c r="J45" s="47"/>
      <c r="K45" s="47"/>
      <c r="L45" s="47"/>
      <c r="M45" s="47"/>
      <c r="N45" s="47"/>
      <c r="O45" s="47"/>
      <c r="P45" s="48"/>
      <c r="Q45" s="47"/>
      <c r="R45" s="47"/>
      <c r="S45" s="47"/>
      <c r="T45" s="47"/>
      <c r="U45" s="49"/>
      <c r="V45" s="59"/>
      <c r="W45" s="12"/>
      <c r="X45" s="49"/>
      <c r="Y45" s="47"/>
      <c r="Z45" s="50"/>
      <c r="AA45" s="2"/>
      <c r="AB45" s="51"/>
      <c r="AC45" s="63"/>
      <c r="AD45" s="62"/>
      <c r="AE45" s="64"/>
      <c r="AF45" s="54"/>
      <c r="AG45" s="54"/>
      <c r="AH45" s="55"/>
      <c r="AI45" s="54"/>
      <c r="AJ45" s="54"/>
      <c r="AK45" s="19"/>
      <c r="AL45" s="20"/>
      <c r="AM45" s="64"/>
      <c r="AN45" s="38"/>
      <c r="AR45" s="3"/>
      <c r="AS45" s="3"/>
      <c r="AT45"/>
      <c r="AU45"/>
    </row>
    <row r="46" spans="1:47" ht="82.8" x14ac:dyDescent="0.3">
      <c r="A46" t="s">
        <v>39</v>
      </c>
      <c r="B46" s="11">
        <v>5789</v>
      </c>
      <c r="C46" s="12" t="s">
        <v>98</v>
      </c>
      <c r="D46" s="12" t="s">
        <v>99</v>
      </c>
      <c r="E46" s="12" t="s">
        <v>100</v>
      </c>
      <c r="F46" s="12" t="s">
        <v>101</v>
      </c>
      <c r="G46" s="12" t="s">
        <v>45</v>
      </c>
      <c r="H46" s="11">
        <v>4</v>
      </c>
      <c r="I46" s="11" t="s">
        <v>47</v>
      </c>
      <c r="J46" s="11" t="s">
        <v>48</v>
      </c>
      <c r="K46" s="11">
        <v>6</v>
      </c>
      <c r="L46" s="11" t="s">
        <v>48</v>
      </c>
      <c r="M46" s="11" t="s">
        <v>50</v>
      </c>
      <c r="N46" s="11" t="s">
        <v>50</v>
      </c>
      <c r="O46" s="11" t="s">
        <v>50</v>
      </c>
      <c r="P46" s="13">
        <v>24</v>
      </c>
      <c r="Q46" s="13">
        <v>1960</v>
      </c>
      <c r="R46" s="13">
        <v>1</v>
      </c>
      <c r="S46" s="13">
        <v>25340</v>
      </c>
      <c r="T46" s="14">
        <v>1</v>
      </c>
      <c r="U46" s="12" t="s">
        <v>51</v>
      </c>
      <c r="V46" s="12" t="s">
        <v>52</v>
      </c>
      <c r="W46" s="12" t="s">
        <v>53</v>
      </c>
      <c r="X46" s="12" t="s">
        <v>54</v>
      </c>
      <c r="Y46" s="11"/>
      <c r="Z46" s="15">
        <v>43741</v>
      </c>
      <c r="AA46" s="11"/>
      <c r="AB46" s="14">
        <v>22276</v>
      </c>
      <c r="AC46" s="13">
        <v>70979</v>
      </c>
      <c r="AD46" s="12" t="s">
        <v>55</v>
      </c>
      <c r="AE46" s="16"/>
      <c r="AF46" s="65">
        <v>1710000</v>
      </c>
      <c r="AG46" s="65">
        <v>15000</v>
      </c>
      <c r="AH46" s="66">
        <f>SUM(AF46:AG46)</f>
        <v>1725000</v>
      </c>
      <c r="AI46" s="17">
        <v>17121500</v>
      </c>
      <c r="AJ46" s="17">
        <v>1331000</v>
      </c>
      <c r="AK46" s="19">
        <f>AI46+AJ46</f>
        <v>18452500</v>
      </c>
      <c r="AL46" s="20">
        <f>SUM(AH46,AK46)</f>
        <v>20177500</v>
      </c>
      <c r="AM46" s="21" t="s">
        <v>56</v>
      </c>
      <c r="AN46" s="14" t="s">
        <v>56</v>
      </c>
      <c r="AR46" s="3"/>
      <c r="AS46" s="3"/>
      <c r="AT46"/>
      <c r="AU46"/>
    </row>
    <row r="47" spans="1:47" x14ac:dyDescent="0.3">
      <c r="B47" s="11"/>
      <c r="C47" s="12"/>
      <c r="D47" s="12"/>
      <c r="E47" s="12"/>
      <c r="F47" s="12"/>
      <c r="G47" s="12"/>
      <c r="H47" s="11"/>
      <c r="I47" s="11"/>
      <c r="J47" s="11"/>
      <c r="K47" s="11"/>
      <c r="L47" s="11"/>
      <c r="M47" s="11"/>
      <c r="N47" s="11"/>
      <c r="O47" s="11"/>
      <c r="P47" s="13"/>
      <c r="Q47" s="13"/>
      <c r="R47" s="13"/>
      <c r="S47" s="13"/>
      <c r="T47" s="14"/>
      <c r="U47" s="12"/>
      <c r="V47" s="12"/>
      <c r="W47" s="12"/>
      <c r="X47" s="12"/>
      <c r="Y47" s="11"/>
      <c r="Z47" s="15"/>
      <c r="AA47" s="11"/>
      <c r="AB47" s="14"/>
      <c r="AC47" s="13"/>
      <c r="AD47" s="12"/>
      <c r="AE47" s="16" t="s">
        <v>57</v>
      </c>
      <c r="AF47" s="17">
        <f>SUM(0.1*AF46)</f>
        <v>171000</v>
      </c>
      <c r="AG47" s="17">
        <f>SUM(0.1*AG46)</f>
        <v>1500</v>
      </c>
      <c r="AH47" s="18">
        <f>SUM(AF47:AG47)</f>
        <v>172500</v>
      </c>
      <c r="AI47" s="17">
        <f>SUM(0.2*AI46)</f>
        <v>3424300</v>
      </c>
      <c r="AJ47" s="17">
        <f>SUM(0.2*AJ46)</f>
        <v>266200</v>
      </c>
      <c r="AK47" s="19">
        <f>SUM(AI47:AJ47)</f>
        <v>3690500</v>
      </c>
      <c r="AL47" s="20">
        <f>SUM(AH47,AK47)</f>
        <v>3863000</v>
      </c>
      <c r="AM47" s="21"/>
      <c r="AN47" s="14"/>
      <c r="AR47" s="3"/>
      <c r="AS47" s="3"/>
      <c r="AT47"/>
      <c r="AU47"/>
    </row>
    <row r="48" spans="1:47" x14ac:dyDescent="0.3">
      <c r="B48" s="11"/>
      <c r="C48" s="12"/>
      <c r="D48" s="12"/>
      <c r="E48" s="12"/>
      <c r="F48" s="12"/>
      <c r="G48" s="12"/>
      <c r="H48" s="11"/>
      <c r="I48" s="11"/>
      <c r="J48" s="11"/>
      <c r="K48" s="11"/>
      <c r="L48" s="11"/>
      <c r="M48" s="11"/>
      <c r="N48" s="11"/>
      <c r="O48" s="11"/>
      <c r="P48" s="13"/>
      <c r="Q48" s="13"/>
      <c r="R48" s="13"/>
      <c r="S48" s="13"/>
      <c r="T48" s="14"/>
      <c r="U48" s="12"/>
      <c r="V48" s="12"/>
      <c r="W48" s="12"/>
      <c r="X48" s="12"/>
      <c r="Y48" s="11"/>
      <c r="Z48" s="15"/>
      <c r="AA48" s="11"/>
      <c r="AB48" s="14"/>
      <c r="AC48" s="13"/>
      <c r="AD48" s="12"/>
      <c r="AE48" s="16" t="s">
        <v>58</v>
      </c>
      <c r="AF48" s="17">
        <f>SUM(0.9*AF46)</f>
        <v>1539000</v>
      </c>
      <c r="AG48" s="17">
        <f>SUM(0.9*AG46)</f>
        <v>13500</v>
      </c>
      <c r="AH48" s="18">
        <f t="shared" ref="AH48:AH49" si="20">SUM(AF48:AG48)</f>
        <v>1552500</v>
      </c>
      <c r="AI48" s="17">
        <v>0</v>
      </c>
      <c r="AJ48" s="17">
        <f>SUM(0.2*AJ46)</f>
        <v>266200</v>
      </c>
      <c r="AK48" s="19">
        <f>SUM(AI48:AJ48)</f>
        <v>266200</v>
      </c>
      <c r="AL48" s="20">
        <f>SUM(AH48,AK48)</f>
        <v>1818700</v>
      </c>
      <c r="AM48" s="21"/>
      <c r="AN48" s="14"/>
      <c r="AR48" s="3"/>
      <c r="AS48" s="3"/>
      <c r="AT48"/>
      <c r="AU48"/>
    </row>
    <row r="49" spans="1:47" ht="15" thickBot="1" x14ac:dyDescent="0.35">
      <c r="B49" s="11"/>
      <c r="C49" s="12"/>
      <c r="D49" s="12"/>
      <c r="E49" s="12"/>
      <c r="F49" s="12"/>
      <c r="G49" s="12"/>
      <c r="H49" s="11"/>
      <c r="I49" s="11"/>
      <c r="J49" s="11"/>
      <c r="K49" s="11"/>
      <c r="L49" s="11"/>
      <c r="M49" s="11"/>
      <c r="N49" s="11"/>
      <c r="O49" s="11"/>
      <c r="P49" s="13"/>
      <c r="Q49" s="13"/>
      <c r="R49" s="13"/>
      <c r="S49" s="13"/>
      <c r="T49" s="14"/>
      <c r="U49" s="12"/>
      <c r="V49" s="12"/>
      <c r="W49" s="12"/>
      <c r="X49" s="12"/>
      <c r="Y49" s="11"/>
      <c r="Z49" s="15"/>
      <c r="AA49" s="11"/>
      <c r="AB49" s="14"/>
      <c r="AC49" s="13"/>
      <c r="AD49" s="12"/>
      <c r="AE49" s="22" t="s">
        <v>59</v>
      </c>
      <c r="AF49" s="23">
        <f>SUM(0*AF46)</f>
        <v>0</v>
      </c>
      <c r="AG49" s="23">
        <f>SUM(0*AG46)</f>
        <v>0</v>
      </c>
      <c r="AH49" s="24">
        <f t="shared" si="20"/>
        <v>0</v>
      </c>
      <c r="AI49" s="23">
        <v>13697200</v>
      </c>
      <c r="AJ49" s="23">
        <f>SUM(0.6*AJ46)</f>
        <v>798600</v>
      </c>
      <c r="AK49" s="25">
        <f>SUM(AI49:AJ49)</f>
        <v>14495800</v>
      </c>
      <c r="AL49" s="20">
        <f>SUM(AH49,AK49)</f>
        <v>14495800</v>
      </c>
      <c r="AM49" s="21"/>
      <c r="AN49" s="14"/>
      <c r="AR49" s="3"/>
      <c r="AS49" s="3"/>
      <c r="AT49"/>
      <c r="AU49"/>
    </row>
    <row r="50" spans="1:47" ht="15" thickBot="1" x14ac:dyDescent="0.35">
      <c r="B50" s="11"/>
      <c r="C50" s="12"/>
      <c r="D50" s="12"/>
      <c r="E50" s="12"/>
      <c r="F50" s="12"/>
      <c r="G50" s="12"/>
      <c r="H50" s="11"/>
      <c r="I50" s="11"/>
      <c r="J50" s="11"/>
      <c r="K50" s="11"/>
      <c r="L50" s="11"/>
      <c r="M50" s="11"/>
      <c r="N50" s="11"/>
      <c r="O50" s="11"/>
      <c r="P50" s="13"/>
      <c r="Q50" s="13"/>
      <c r="R50" s="13"/>
      <c r="S50" s="13"/>
      <c r="T50" s="14"/>
      <c r="U50" s="12"/>
      <c r="V50" s="12"/>
      <c r="W50" s="12"/>
      <c r="X50" s="12"/>
      <c r="Y50" s="11"/>
      <c r="Z50" s="15"/>
      <c r="AA50" s="11"/>
      <c r="AB50" s="38"/>
      <c r="AC50" s="97"/>
      <c r="AD50" s="98"/>
      <c r="AE50" s="99" t="s">
        <v>60</v>
      </c>
      <c r="AF50" s="28">
        <f>SUM(AF47:AF49)</f>
        <v>1710000</v>
      </c>
      <c r="AG50" s="28">
        <f t="shared" ref="AG50" si="21">SUM(AG47:AG49)</f>
        <v>15000</v>
      </c>
      <c r="AH50" s="29">
        <f>SUM(AH47:AH49)</f>
        <v>1725000</v>
      </c>
      <c r="AI50" s="28">
        <f t="shared" ref="AI50:AJ50" si="22">SUM(AI47:AI49)</f>
        <v>17121500</v>
      </c>
      <c r="AJ50" s="28">
        <f t="shared" si="22"/>
        <v>1331000</v>
      </c>
      <c r="AK50" s="30">
        <f>SUM(AK47:AK49)</f>
        <v>18452500</v>
      </c>
      <c r="AL50" s="31">
        <f>SUM(AH50,AK50)</f>
        <v>20177500</v>
      </c>
      <c r="AM50" s="21"/>
      <c r="AN50" s="14"/>
      <c r="AR50" s="3"/>
      <c r="AS50" s="3"/>
      <c r="AT50"/>
      <c r="AU50"/>
    </row>
    <row r="51" spans="1:47" x14ac:dyDescent="0.3">
      <c r="B51" s="39"/>
      <c r="C51" s="41"/>
      <c r="D51" s="41"/>
      <c r="E51" s="41"/>
      <c r="F51" s="41"/>
      <c r="G51" s="41"/>
      <c r="H51" s="39"/>
      <c r="I51" s="39"/>
      <c r="J51" s="39"/>
      <c r="K51" s="39"/>
      <c r="L51" s="39"/>
      <c r="M51" s="39"/>
      <c r="N51" s="39"/>
      <c r="O51" s="39"/>
      <c r="P51" s="43"/>
      <c r="Q51" s="43"/>
      <c r="R51" s="43"/>
      <c r="S51" s="43"/>
      <c r="T51" s="42"/>
      <c r="U51" s="41"/>
      <c r="V51" s="41"/>
      <c r="W51" s="41"/>
      <c r="X51" s="41"/>
      <c r="Y51" s="39"/>
      <c r="Z51" s="67"/>
      <c r="AA51" s="39"/>
      <c r="AB51" s="14"/>
      <c r="AC51" s="13"/>
      <c r="AD51" s="12"/>
      <c r="AE51" s="11"/>
      <c r="AF51" s="65"/>
      <c r="AG51" s="65"/>
      <c r="AH51" s="66"/>
      <c r="AI51" s="17"/>
      <c r="AJ51" s="17"/>
      <c r="AK51" s="19"/>
      <c r="AL51" s="20"/>
      <c r="AM51" s="42"/>
      <c r="AN51" s="42"/>
      <c r="AR51" s="3"/>
      <c r="AS51" s="3"/>
      <c r="AT51"/>
      <c r="AU51"/>
    </row>
    <row r="52" spans="1:47" ht="27.6" x14ac:dyDescent="0.3">
      <c r="A52" t="s">
        <v>64</v>
      </c>
      <c r="B52" s="47" t="s">
        <v>106</v>
      </c>
      <c r="C52" s="47" t="s">
        <v>106</v>
      </c>
      <c r="D52" s="12" t="s">
        <v>88</v>
      </c>
      <c r="E52" s="41" t="s">
        <v>89</v>
      </c>
      <c r="F52" s="41" t="s">
        <v>102</v>
      </c>
      <c r="G52"/>
      <c r="H52" s="1">
        <v>4</v>
      </c>
      <c r="J52" s="68"/>
      <c r="K52" s="68"/>
      <c r="L52" s="68"/>
      <c r="M52" s="68"/>
      <c r="N52" s="68"/>
      <c r="O52" s="69"/>
      <c r="P52" s="69"/>
      <c r="Q52" s="69"/>
      <c r="R52" s="2">
        <v>2</v>
      </c>
      <c r="S52" s="2">
        <v>15492</v>
      </c>
      <c r="T52" s="68"/>
      <c r="V52"/>
      <c r="W52"/>
      <c r="X52"/>
      <c r="Y52" s="68"/>
      <c r="Z52" s="69"/>
      <c r="AA52" s="2"/>
      <c r="AB52" s="100">
        <v>22950</v>
      </c>
      <c r="AC52" s="101">
        <v>71875</v>
      </c>
      <c r="AD52" s="12" t="s">
        <v>103</v>
      </c>
      <c r="AE52" s="102"/>
      <c r="AF52" s="70">
        <v>480000</v>
      </c>
      <c r="AG52" s="70">
        <v>900000</v>
      </c>
      <c r="AH52" s="71">
        <f>SUM(AF52:AG52)</f>
        <v>1380000</v>
      </c>
      <c r="AI52" s="70">
        <v>5390000</v>
      </c>
      <c r="AJ52" s="70">
        <v>825000.00000000012</v>
      </c>
      <c r="AK52" s="19">
        <f>AI52+AJ52</f>
        <v>6215000</v>
      </c>
      <c r="AL52" s="20">
        <f>SUM(AH52,AK52)</f>
        <v>7595000</v>
      </c>
      <c r="AM52" s="1" t="s">
        <v>92</v>
      </c>
      <c r="AN52" s="1"/>
      <c r="AR52" s="3"/>
      <c r="AS52" s="3"/>
      <c r="AT52"/>
      <c r="AU52"/>
    </row>
    <row r="53" spans="1:47" x14ac:dyDescent="0.3">
      <c r="B53" s="11"/>
      <c r="C53" s="12"/>
      <c r="D53" s="12"/>
      <c r="E53" s="12"/>
      <c r="F53" s="12"/>
      <c r="G53" s="12"/>
      <c r="H53" s="11"/>
      <c r="I53" s="11"/>
      <c r="J53" s="11"/>
      <c r="K53" s="11"/>
      <c r="L53" s="11"/>
      <c r="M53" s="11"/>
      <c r="N53" s="11"/>
      <c r="O53" s="11"/>
      <c r="P53" s="13"/>
      <c r="Q53" s="13"/>
      <c r="R53" s="13"/>
      <c r="S53" s="13"/>
      <c r="T53" s="14"/>
      <c r="U53" s="12"/>
      <c r="V53" s="12"/>
      <c r="W53" s="12"/>
      <c r="X53" s="12"/>
      <c r="Y53" s="11"/>
      <c r="Z53" s="15"/>
      <c r="AA53" s="11"/>
      <c r="AB53" s="14"/>
      <c r="AC53" s="13"/>
      <c r="AD53" s="12"/>
      <c r="AE53" s="16" t="s">
        <v>57</v>
      </c>
      <c r="AF53" s="17">
        <f>SUM(0.1*AF52)</f>
        <v>48000</v>
      </c>
      <c r="AG53" s="17">
        <f>SUM(0.1*AG52)</f>
        <v>90000</v>
      </c>
      <c r="AH53" s="18">
        <f>SUM(AF53:AG53)</f>
        <v>138000</v>
      </c>
      <c r="AI53" s="17">
        <v>1718000</v>
      </c>
      <c r="AJ53" s="17">
        <f>SUM(0.2*AJ52)</f>
        <v>165000.00000000003</v>
      </c>
      <c r="AK53" s="19">
        <f>SUM(AI53:AJ53)</f>
        <v>1883000</v>
      </c>
      <c r="AL53" s="20">
        <f>SUM(AH53,AK53)</f>
        <v>2021000</v>
      </c>
      <c r="AM53" s="21"/>
      <c r="AN53" s="14"/>
      <c r="AR53" s="4"/>
      <c r="AS53" s="4"/>
      <c r="AT53"/>
      <c r="AU53"/>
    </row>
    <row r="54" spans="1:47" x14ac:dyDescent="0.3">
      <c r="B54" s="11"/>
      <c r="C54" s="12"/>
      <c r="D54" s="12"/>
      <c r="E54" s="12"/>
      <c r="F54" s="12"/>
      <c r="G54" s="12"/>
      <c r="H54" s="11"/>
      <c r="I54" s="11"/>
      <c r="J54" s="11"/>
      <c r="K54" s="11"/>
      <c r="L54" s="11"/>
      <c r="M54" s="11"/>
      <c r="N54" s="11"/>
      <c r="O54" s="11"/>
      <c r="P54" s="13"/>
      <c r="Q54" s="13"/>
      <c r="R54" s="13"/>
      <c r="S54" s="13"/>
      <c r="T54" s="14"/>
      <c r="U54" s="12"/>
      <c r="V54" s="12"/>
      <c r="W54" s="12"/>
      <c r="X54" s="12"/>
      <c r="Y54" s="11"/>
      <c r="Z54" s="15"/>
      <c r="AA54" s="11"/>
      <c r="AB54" s="14"/>
      <c r="AC54" s="13"/>
      <c r="AD54" s="12"/>
      <c r="AE54" s="16" t="s">
        <v>58</v>
      </c>
      <c r="AF54" s="17">
        <f>SUM(0.9*AF52)</f>
        <v>432000</v>
      </c>
      <c r="AG54" s="17">
        <f>SUM(0.9*AG52)</f>
        <v>810000</v>
      </c>
      <c r="AH54" s="18">
        <f t="shared" ref="AH54:AH55" si="23">SUM(AF54:AG54)</f>
        <v>1242000</v>
      </c>
      <c r="AI54" s="17">
        <v>22300</v>
      </c>
      <c r="AJ54" s="17">
        <f>SUM(0.2*AJ52)</f>
        <v>165000.00000000003</v>
      </c>
      <c r="AK54" s="19">
        <f>SUM(AI54:AJ54)</f>
        <v>187300.00000000003</v>
      </c>
      <c r="AL54" s="20">
        <f>SUM(AH54,AK54)</f>
        <v>1429300</v>
      </c>
      <c r="AM54" s="21"/>
      <c r="AN54" s="14"/>
      <c r="AR54" s="4"/>
      <c r="AS54" s="4"/>
      <c r="AT54"/>
      <c r="AU54"/>
    </row>
    <row r="55" spans="1:47" ht="15" thickBot="1" x14ac:dyDescent="0.35">
      <c r="B55" s="11"/>
      <c r="C55" s="12"/>
      <c r="D55" s="12"/>
      <c r="E55" s="12"/>
      <c r="F55" s="12"/>
      <c r="G55" s="12"/>
      <c r="H55" s="11"/>
      <c r="I55" s="11"/>
      <c r="J55" s="11"/>
      <c r="K55" s="11"/>
      <c r="L55" s="11"/>
      <c r="M55" s="11"/>
      <c r="N55" s="11"/>
      <c r="O55" s="11"/>
      <c r="P55" s="13"/>
      <c r="Q55" s="13"/>
      <c r="R55" s="13"/>
      <c r="S55" s="13"/>
      <c r="T55" s="14"/>
      <c r="U55" s="12"/>
      <c r="V55" s="12"/>
      <c r="W55" s="12"/>
      <c r="X55" s="12"/>
      <c r="Y55" s="11"/>
      <c r="Z55" s="15"/>
      <c r="AA55" s="11"/>
      <c r="AB55" s="14"/>
      <c r="AC55" s="13"/>
      <c r="AD55" s="12"/>
      <c r="AE55" s="22" t="s">
        <v>59</v>
      </c>
      <c r="AF55" s="23">
        <f>SUM(0*AF52)</f>
        <v>0</v>
      </c>
      <c r="AG55" s="23">
        <f>SUM(0*AG52)</f>
        <v>0</v>
      </c>
      <c r="AH55" s="24">
        <f t="shared" si="23"/>
        <v>0</v>
      </c>
      <c r="AI55" s="23">
        <v>3649700</v>
      </c>
      <c r="AJ55" s="23">
        <f>SUM(0.6*AJ52)</f>
        <v>495000.00000000006</v>
      </c>
      <c r="AK55" s="25">
        <f>SUM(AI55:AJ55)</f>
        <v>4144700</v>
      </c>
      <c r="AL55" s="20">
        <f>SUM(AH55,AK55)</f>
        <v>4144700</v>
      </c>
      <c r="AM55" s="21"/>
      <c r="AN55" s="14"/>
      <c r="AR55" s="4"/>
      <c r="AS55" s="4"/>
      <c r="AT55"/>
      <c r="AU55"/>
    </row>
    <row r="56" spans="1:47" ht="15" thickBot="1" x14ac:dyDescent="0.35">
      <c r="B56" s="113"/>
      <c r="C56" s="114"/>
      <c r="D56" s="12"/>
      <c r="E56" s="12"/>
      <c r="F56" s="12"/>
      <c r="G56" s="12"/>
      <c r="H56" s="11"/>
      <c r="I56" s="11"/>
      <c r="J56" s="11"/>
      <c r="K56" s="11"/>
      <c r="L56" s="11"/>
      <c r="M56" s="11"/>
      <c r="N56" s="11"/>
      <c r="O56" s="11"/>
      <c r="P56" s="13"/>
      <c r="Q56" s="13"/>
      <c r="R56" s="13"/>
      <c r="S56" s="13"/>
      <c r="T56" s="14"/>
      <c r="U56" s="12"/>
      <c r="V56" s="12"/>
      <c r="W56" s="12"/>
      <c r="X56" s="12"/>
      <c r="Y56" s="11"/>
      <c r="Z56" s="15"/>
      <c r="AA56" s="11"/>
      <c r="AB56" s="14"/>
      <c r="AC56" s="13"/>
      <c r="AD56" s="26"/>
      <c r="AE56" s="27" t="s">
        <v>60</v>
      </c>
      <c r="AF56" s="28">
        <f>SUM(AF53:AF55)</f>
        <v>480000</v>
      </c>
      <c r="AG56" s="28">
        <f t="shared" ref="AG56" si="24">SUM(AG53:AG55)</f>
        <v>900000</v>
      </c>
      <c r="AH56" s="29">
        <f>SUM(AH53:AH55)</f>
        <v>1380000</v>
      </c>
      <c r="AI56" s="28">
        <f t="shared" ref="AI56:AJ56" si="25">SUM(AI53:AI55)</f>
        <v>5390000</v>
      </c>
      <c r="AJ56" s="28">
        <f t="shared" si="25"/>
        <v>825000.00000000012</v>
      </c>
      <c r="AK56" s="30">
        <f>SUM(AK53:AK55)</f>
        <v>6215000</v>
      </c>
      <c r="AL56" s="31">
        <f>SUM(AH56,AK56)</f>
        <v>7595000</v>
      </c>
      <c r="AM56" s="21"/>
      <c r="AN56" s="14"/>
      <c r="AR56" s="4"/>
      <c r="AS56" s="4"/>
      <c r="AT56"/>
      <c r="AU56"/>
    </row>
    <row r="57" spans="1:47" ht="15" thickBot="1" x14ac:dyDescent="0.35">
      <c r="B57" s="111"/>
      <c r="C57" s="111"/>
      <c r="D57" s="12"/>
      <c r="E57" s="114"/>
      <c r="F57" s="114"/>
      <c r="G57" s="111"/>
      <c r="H57" s="102"/>
      <c r="I57" s="102"/>
      <c r="J57" s="102"/>
      <c r="K57" s="102"/>
      <c r="L57" s="102"/>
      <c r="M57" s="102"/>
      <c r="N57" s="102"/>
      <c r="O57" s="101"/>
      <c r="P57" s="101"/>
      <c r="Q57" s="101"/>
      <c r="R57" s="101"/>
      <c r="S57" s="101"/>
      <c r="T57" s="102"/>
      <c r="U57" s="111"/>
      <c r="V57" s="111"/>
      <c r="W57" s="111"/>
      <c r="X57" s="111"/>
      <c r="Y57" s="102"/>
      <c r="Z57" s="101"/>
      <c r="AA57" s="101"/>
      <c r="AB57" s="100"/>
      <c r="AC57" s="101"/>
      <c r="AD57" s="12"/>
      <c r="AE57" s="1"/>
      <c r="AF57" s="3"/>
      <c r="AG57" s="3"/>
      <c r="AH57" s="72"/>
      <c r="AI57" s="3"/>
      <c r="AJ57" s="3"/>
      <c r="AK57" s="73"/>
      <c r="AL57" s="20"/>
      <c r="AM57" s="1"/>
      <c r="AN57" s="1"/>
      <c r="AR57" s="4"/>
      <c r="AS57" s="4"/>
      <c r="AT57"/>
      <c r="AU57"/>
    </row>
    <row r="58" spans="1:47" ht="15" thickBot="1" x14ac:dyDescent="0.35">
      <c r="B58" s="111"/>
      <c r="C58" s="111"/>
      <c r="D58" s="111"/>
      <c r="E58" s="111"/>
      <c r="F58" s="111"/>
      <c r="G58" s="111"/>
      <c r="H58" s="102"/>
      <c r="I58" s="102"/>
      <c r="J58" s="102"/>
      <c r="K58" s="102"/>
      <c r="L58" s="102"/>
      <c r="M58" s="102"/>
      <c r="N58" s="102"/>
      <c r="O58" s="101"/>
      <c r="P58" s="101"/>
      <c r="Q58" s="101"/>
      <c r="R58" s="101"/>
      <c r="S58" s="101"/>
      <c r="T58" s="102"/>
      <c r="U58" s="111"/>
      <c r="V58" s="111"/>
      <c r="W58" s="111"/>
      <c r="X58" s="111"/>
      <c r="Y58" s="102"/>
      <c r="Z58" s="101"/>
      <c r="AA58" s="101"/>
      <c r="AB58" s="101"/>
      <c r="AC58" s="101"/>
      <c r="AD58" s="111"/>
      <c r="AE58" s="105" t="s">
        <v>104</v>
      </c>
      <c r="AF58" s="74">
        <f>SUM(AF3,AF10,AF16,AF22,AF28,AF34,AF40,AF46,AF52)</f>
        <v>5410000</v>
      </c>
      <c r="AG58" s="74">
        <f t="shared" ref="AG58:AL58" si="26">SUM(AG3,AG10,AG16,AG22,AG28,AG34,AG40,AG46,AG52)</f>
        <v>990000</v>
      </c>
      <c r="AH58" s="74">
        <f t="shared" si="26"/>
        <v>6400000</v>
      </c>
      <c r="AI58" s="74">
        <f t="shared" si="26"/>
        <v>57546500</v>
      </c>
      <c r="AJ58" s="74">
        <f t="shared" si="26"/>
        <v>5621000</v>
      </c>
      <c r="AK58" s="74">
        <f t="shared" si="26"/>
        <v>63167500</v>
      </c>
      <c r="AL58" s="75">
        <f t="shared" si="26"/>
        <v>69567500</v>
      </c>
      <c r="AM58" s="1"/>
      <c r="AN58" s="1"/>
      <c r="AP58" s="103"/>
      <c r="AQ58" s="76"/>
      <c r="AR58" s="4"/>
      <c r="AS58" s="4"/>
      <c r="AT58"/>
      <c r="AU58"/>
    </row>
    <row r="59" spans="1:47" ht="15" thickTop="1" x14ac:dyDescent="0.3">
      <c r="B59" s="111"/>
      <c r="C59" s="111"/>
      <c r="D59" s="111"/>
      <c r="E59" s="111"/>
      <c r="F59" s="111"/>
      <c r="G59" s="111"/>
      <c r="H59" s="102"/>
      <c r="I59" s="102"/>
      <c r="J59" s="102"/>
      <c r="K59" s="102"/>
      <c r="L59" s="102"/>
      <c r="M59" s="102"/>
      <c r="N59" s="102"/>
      <c r="O59" s="101"/>
      <c r="P59" s="101"/>
      <c r="Q59" s="101"/>
      <c r="R59" s="101"/>
      <c r="S59" s="101"/>
      <c r="T59" s="102"/>
      <c r="U59" s="111"/>
      <c r="V59" s="111"/>
      <c r="W59" s="111"/>
      <c r="X59" s="111"/>
      <c r="Y59" s="102"/>
      <c r="Z59" s="101"/>
      <c r="AA59" s="101"/>
      <c r="AB59" s="101"/>
      <c r="AC59" s="121"/>
      <c r="AD59" s="121"/>
      <c r="AE59" s="106"/>
      <c r="AF59" s="77"/>
      <c r="AG59" s="77"/>
      <c r="AH59" s="77"/>
      <c r="AI59" s="77"/>
      <c r="AJ59" s="77"/>
      <c r="AK59" s="77"/>
      <c r="AL59" s="78"/>
      <c r="AM59" s="1"/>
      <c r="AN59" s="3"/>
    </row>
    <row r="60" spans="1:47" ht="15" thickBot="1" x14ac:dyDescent="0.35">
      <c r="B60" s="11"/>
      <c r="C60" s="12"/>
      <c r="D60" s="12"/>
      <c r="E60" s="12"/>
      <c r="F60" s="12"/>
      <c r="G60" s="12"/>
      <c r="H60" s="11"/>
      <c r="I60" s="11"/>
      <c r="J60" s="11"/>
      <c r="K60" s="11"/>
      <c r="L60" s="11"/>
      <c r="M60" s="11"/>
      <c r="N60" s="11"/>
      <c r="O60" s="11"/>
      <c r="P60" s="13"/>
      <c r="Q60" s="13"/>
      <c r="R60" s="13"/>
      <c r="S60" s="13"/>
      <c r="T60" s="14"/>
      <c r="U60" s="12"/>
      <c r="V60" s="12"/>
      <c r="W60" s="12"/>
      <c r="X60" s="12"/>
      <c r="Y60" s="11"/>
      <c r="Z60" s="15"/>
      <c r="AA60" s="11"/>
      <c r="AB60" s="101"/>
      <c r="AC60" s="121"/>
      <c r="AD60" s="121"/>
      <c r="AE60" s="107" t="s">
        <v>57</v>
      </c>
      <c r="AF60" s="79">
        <f t="shared" ref="AF60:AL62" si="27">SUM(AF4,AF11,AF17,AF23,AF29,AF35,AF41,AF47,AF53)</f>
        <v>541000</v>
      </c>
      <c r="AG60" s="79">
        <f t="shared" si="27"/>
        <v>99000</v>
      </c>
      <c r="AH60" s="80">
        <f t="shared" si="27"/>
        <v>640000</v>
      </c>
      <c r="AI60" s="79">
        <f t="shared" si="27"/>
        <v>12149300</v>
      </c>
      <c r="AJ60" s="79">
        <f t="shared" si="27"/>
        <v>1124200</v>
      </c>
      <c r="AK60" s="80">
        <f t="shared" si="27"/>
        <v>13273500</v>
      </c>
      <c r="AL60" s="81">
        <f t="shared" si="27"/>
        <v>13913500</v>
      </c>
      <c r="AM60" s="1"/>
      <c r="AN60" s="3"/>
      <c r="AP60" s="104"/>
    </row>
    <row r="61" spans="1:47" ht="15" thickBot="1" x14ac:dyDescent="0.35">
      <c r="B61" s="11"/>
      <c r="C61" s="12"/>
      <c r="D61" s="12"/>
      <c r="E61" s="12"/>
      <c r="F61" s="12"/>
      <c r="G61" s="12"/>
      <c r="H61" s="11"/>
      <c r="I61" s="11"/>
      <c r="J61" s="11"/>
      <c r="K61" s="11"/>
      <c r="L61" s="11"/>
      <c r="M61" s="11"/>
      <c r="N61" s="11"/>
      <c r="O61" s="11"/>
      <c r="P61" s="13"/>
      <c r="Q61" s="13"/>
      <c r="R61" s="13"/>
      <c r="S61" s="13"/>
      <c r="T61" s="14"/>
      <c r="U61" s="12"/>
      <c r="V61" s="12"/>
      <c r="W61" s="12"/>
      <c r="X61" s="12"/>
      <c r="Y61" s="11"/>
      <c r="Z61" s="15"/>
      <c r="AA61" s="11"/>
      <c r="AB61" s="11"/>
      <c r="AC61" s="121"/>
      <c r="AD61" s="121"/>
      <c r="AE61" s="108" t="s">
        <v>58</v>
      </c>
      <c r="AF61" s="82">
        <f t="shared" si="27"/>
        <v>4869000</v>
      </c>
      <c r="AG61" s="82">
        <f t="shared" si="27"/>
        <v>891000</v>
      </c>
      <c r="AH61" s="83">
        <f t="shared" si="27"/>
        <v>5760000</v>
      </c>
      <c r="AI61" s="82">
        <f t="shared" si="27"/>
        <v>7029300</v>
      </c>
      <c r="AJ61" s="82">
        <f t="shared" si="27"/>
        <v>1124200</v>
      </c>
      <c r="AK61" s="83">
        <f t="shared" si="27"/>
        <v>8153500</v>
      </c>
      <c r="AL61" s="84">
        <f t="shared" si="27"/>
        <v>13913500</v>
      </c>
      <c r="AM61" s="1"/>
      <c r="AN61" s="3"/>
      <c r="AP61" s="104"/>
      <c r="AQ61" s="117"/>
    </row>
    <row r="62" spans="1:47" ht="15" thickBot="1" x14ac:dyDescent="0.35">
      <c r="B62" s="11"/>
      <c r="C62" s="12"/>
      <c r="D62" s="12"/>
      <c r="E62" s="12"/>
      <c r="F62" s="12"/>
      <c r="G62" s="12"/>
      <c r="H62" s="11"/>
      <c r="I62" s="11"/>
      <c r="J62" s="11"/>
      <c r="K62" s="11"/>
      <c r="L62" s="11"/>
      <c r="M62" s="11"/>
      <c r="N62" s="11"/>
      <c r="O62" s="11"/>
      <c r="P62" s="13"/>
      <c r="Q62" s="13"/>
      <c r="R62" s="13"/>
      <c r="S62" s="13"/>
      <c r="T62" s="14"/>
      <c r="U62" s="12"/>
      <c r="V62" s="12"/>
      <c r="W62" s="12"/>
      <c r="X62" s="12"/>
      <c r="Y62" s="11"/>
      <c r="Z62" s="15"/>
      <c r="AA62" s="11"/>
      <c r="AB62" s="11"/>
      <c r="AC62" s="121"/>
      <c r="AD62" s="121"/>
      <c r="AE62" s="109" t="s">
        <v>59</v>
      </c>
      <c r="AF62" s="82">
        <f t="shared" si="27"/>
        <v>0</v>
      </c>
      <c r="AG62" s="82">
        <f t="shared" si="27"/>
        <v>0</v>
      </c>
      <c r="AH62" s="83">
        <f t="shared" si="27"/>
        <v>0</v>
      </c>
      <c r="AI62" s="82">
        <f t="shared" si="27"/>
        <v>38367900</v>
      </c>
      <c r="AJ62" s="82">
        <f t="shared" si="27"/>
        <v>3372600</v>
      </c>
      <c r="AK62" s="83">
        <f t="shared" si="27"/>
        <v>41740500</v>
      </c>
      <c r="AL62" s="84">
        <f t="shared" si="27"/>
        <v>41740500</v>
      </c>
      <c r="AM62" s="1"/>
      <c r="AN62" s="3"/>
      <c r="AP62" s="104"/>
      <c r="AQ62" s="118"/>
    </row>
    <row r="63" spans="1:47" ht="15" thickBot="1" x14ac:dyDescent="0.35">
      <c r="B63" s="11"/>
      <c r="C63" s="12"/>
      <c r="D63" s="12"/>
      <c r="E63" s="12"/>
      <c r="F63" s="12"/>
      <c r="G63" s="12"/>
      <c r="H63" s="11"/>
      <c r="I63" s="11"/>
      <c r="J63" s="11"/>
      <c r="K63" s="11"/>
      <c r="L63" s="11"/>
      <c r="M63" s="11"/>
      <c r="N63" s="11"/>
      <c r="O63" s="11"/>
      <c r="P63" s="13"/>
      <c r="Q63" s="13"/>
      <c r="R63" s="13"/>
      <c r="S63" s="13"/>
      <c r="T63" s="14"/>
      <c r="U63" s="12"/>
      <c r="V63" s="12"/>
      <c r="W63" s="12"/>
      <c r="X63" s="12"/>
      <c r="Y63" s="11"/>
      <c r="Z63" s="15"/>
      <c r="AA63" s="11"/>
      <c r="AB63" s="11"/>
      <c r="AC63" s="121"/>
      <c r="AD63" s="121"/>
      <c r="AE63" s="110" t="s">
        <v>60</v>
      </c>
      <c r="AF63" s="85">
        <f>SUM(AF60:AF62)</f>
        <v>5410000</v>
      </c>
      <c r="AG63" s="85">
        <f>SUM(AG60:AG62)</f>
        <v>990000</v>
      </c>
      <c r="AH63" s="85">
        <f t="shared" ref="AH63:AL63" si="28">SUM(AH60:AH62)</f>
        <v>6400000</v>
      </c>
      <c r="AI63" s="85">
        <f t="shared" si="28"/>
        <v>57546500</v>
      </c>
      <c r="AJ63" s="85">
        <f t="shared" si="28"/>
        <v>5621000</v>
      </c>
      <c r="AK63" s="85">
        <f t="shared" si="28"/>
        <v>63167500</v>
      </c>
      <c r="AL63" s="86">
        <f t="shared" si="28"/>
        <v>69567500</v>
      </c>
      <c r="AM63" s="1"/>
      <c r="AN63" s="90"/>
      <c r="AP63" s="92"/>
    </row>
    <row r="64" spans="1:47" x14ac:dyDescent="0.3">
      <c r="B64" s="111"/>
      <c r="C64" s="111"/>
      <c r="D64" s="111"/>
      <c r="E64" s="111"/>
      <c r="F64" s="111"/>
      <c r="G64" s="111"/>
      <c r="H64" s="102"/>
      <c r="I64" s="102"/>
      <c r="J64" s="102"/>
      <c r="K64" s="102"/>
      <c r="L64" s="102"/>
      <c r="M64" s="102"/>
      <c r="N64" s="102"/>
      <c r="O64" s="101"/>
      <c r="P64" s="101"/>
      <c r="Q64" s="101"/>
      <c r="R64" s="101"/>
      <c r="S64" s="101"/>
      <c r="T64" s="102"/>
      <c r="U64" s="111"/>
      <c r="V64" s="111"/>
      <c r="W64" s="111"/>
      <c r="X64" s="111"/>
      <c r="Y64" s="102"/>
      <c r="Z64" s="101"/>
      <c r="AA64" s="101"/>
      <c r="AB64" s="11"/>
      <c r="AC64" s="13"/>
      <c r="AD64" s="12"/>
      <c r="AE64" s="39"/>
      <c r="AF64" s="39"/>
      <c r="AG64" s="39"/>
      <c r="AH64" s="39"/>
      <c r="AI64" s="87"/>
      <c r="AJ64" s="87"/>
      <c r="AK64" s="88"/>
      <c r="AL64" s="88"/>
      <c r="AM64" s="1"/>
      <c r="AN64" s="1"/>
    </row>
    <row r="65" spans="2:51" x14ac:dyDescent="0.3">
      <c r="B65" s="111"/>
      <c r="C65" s="111"/>
      <c r="D65" s="111"/>
      <c r="E65" s="111"/>
      <c r="F65" s="111"/>
      <c r="G65" s="111"/>
      <c r="H65" s="102"/>
      <c r="I65" s="102"/>
      <c r="J65" s="102"/>
      <c r="K65" s="102"/>
      <c r="L65" s="102"/>
      <c r="M65" s="102"/>
      <c r="N65" s="102"/>
      <c r="O65" s="101"/>
      <c r="P65" s="101"/>
      <c r="Q65" s="101"/>
      <c r="R65" s="101"/>
      <c r="S65" s="101"/>
      <c r="T65" s="102"/>
      <c r="U65" s="111"/>
      <c r="V65" s="111"/>
      <c r="W65" s="111"/>
      <c r="X65" s="111"/>
      <c r="Y65" s="102"/>
      <c r="Z65" s="101"/>
      <c r="AA65" s="101"/>
      <c r="AB65" s="101"/>
      <c r="AC65" s="120"/>
      <c r="AD65" s="120"/>
      <c r="AE65" s="1"/>
      <c r="AF65" s="115"/>
      <c r="AG65" s="115"/>
      <c r="AH65" s="1"/>
      <c r="AI65" s="115"/>
      <c r="AJ65" s="115"/>
      <c r="AK65" s="4"/>
      <c r="AL65" s="4"/>
      <c r="AM65" s="1"/>
      <c r="AN65" s="3"/>
    </row>
    <row r="66" spans="2:51" x14ac:dyDescent="0.3">
      <c r="B66" s="111"/>
      <c r="C66" s="111"/>
      <c r="D66" s="111"/>
      <c r="E66" s="111"/>
      <c r="F66" s="111"/>
      <c r="G66" s="111"/>
      <c r="H66" s="102"/>
      <c r="I66" s="102"/>
      <c r="J66" s="102"/>
      <c r="K66" s="102"/>
      <c r="L66" s="102"/>
      <c r="M66" s="102"/>
      <c r="N66" s="102"/>
      <c r="O66" s="101"/>
      <c r="P66" s="101"/>
      <c r="Q66" s="101"/>
      <c r="R66" s="101"/>
      <c r="S66" s="101"/>
      <c r="T66" s="102"/>
      <c r="U66" s="111"/>
      <c r="V66" s="111"/>
      <c r="W66" s="111"/>
      <c r="X66" s="111"/>
      <c r="Y66" s="102"/>
      <c r="Z66" s="101"/>
      <c r="AA66" s="101"/>
      <c r="AB66" s="101"/>
      <c r="AC66" s="120"/>
      <c r="AD66" s="120"/>
      <c r="AE66" s="1"/>
      <c r="AF66" s="115"/>
      <c r="AG66" s="115"/>
      <c r="AH66" s="1"/>
      <c r="AI66" s="3"/>
      <c r="AJ66" s="3"/>
      <c r="AK66" s="4"/>
      <c r="AL66" s="4"/>
      <c r="AM66" s="1"/>
      <c r="AN66" s="3"/>
      <c r="AP66" s="104"/>
    </row>
    <row r="67" spans="2:51" x14ac:dyDescent="0.3">
      <c r="B67" s="111"/>
      <c r="C67" s="111"/>
      <c r="D67" s="111"/>
      <c r="E67" s="111"/>
      <c r="F67" s="111"/>
      <c r="G67" s="111"/>
      <c r="H67" s="102"/>
      <c r="I67" s="102"/>
      <c r="J67" s="102"/>
      <c r="K67" s="102"/>
      <c r="L67" s="102"/>
      <c r="M67" s="102"/>
      <c r="N67" s="102"/>
      <c r="O67" s="101"/>
      <c r="P67" s="101"/>
      <c r="Q67" s="101"/>
      <c r="R67" s="101"/>
      <c r="S67" s="101"/>
      <c r="T67" s="102"/>
      <c r="U67" s="111"/>
      <c r="V67" s="111"/>
      <c r="W67" s="111"/>
      <c r="X67" s="111"/>
      <c r="Y67" s="102"/>
      <c r="Z67" s="101"/>
      <c r="AA67" s="101"/>
      <c r="AB67" s="101"/>
      <c r="AC67" s="120"/>
      <c r="AD67" s="120"/>
      <c r="AE67" s="1"/>
      <c r="AF67" s="115"/>
      <c r="AG67" s="115"/>
      <c r="AH67" s="1"/>
      <c r="AI67" s="3"/>
      <c r="AJ67" s="3"/>
      <c r="AK67" s="4"/>
      <c r="AL67" s="4"/>
      <c r="AM67" s="1"/>
      <c r="AN67" s="3"/>
      <c r="AP67" s="104"/>
      <c r="AQ67" s="117"/>
    </row>
    <row r="68" spans="2:51" x14ac:dyDescent="0.3">
      <c r="B68" s="111"/>
      <c r="C68" s="111"/>
      <c r="D68" s="111"/>
      <c r="E68" s="111"/>
      <c r="F68" s="111"/>
      <c r="G68" s="111"/>
      <c r="H68" s="102"/>
      <c r="I68" s="102"/>
      <c r="J68" s="102"/>
      <c r="K68" s="102"/>
      <c r="L68" s="102"/>
      <c r="M68" s="102"/>
      <c r="N68" s="102"/>
      <c r="O68" s="101"/>
      <c r="P68" s="101"/>
      <c r="Q68" s="101"/>
      <c r="R68" s="101"/>
      <c r="S68" s="101"/>
      <c r="T68" s="102"/>
      <c r="U68" s="111"/>
      <c r="V68" s="111"/>
      <c r="W68" s="111"/>
      <c r="X68" s="111"/>
      <c r="Y68" s="102"/>
      <c r="Z68" s="101"/>
      <c r="AA68" s="101"/>
      <c r="AB68" s="101"/>
      <c r="AC68" s="120"/>
      <c r="AD68" s="120"/>
      <c r="AE68" s="1"/>
      <c r="AF68" s="115"/>
      <c r="AG68" s="115"/>
      <c r="AH68" s="1"/>
      <c r="AI68" s="3"/>
      <c r="AJ68" s="3"/>
      <c r="AK68" s="4"/>
      <c r="AL68" s="4"/>
      <c r="AM68" s="1"/>
      <c r="AN68" s="3"/>
      <c r="AP68" s="104"/>
      <c r="AQ68" s="118"/>
    </row>
    <row r="69" spans="2:51" x14ac:dyDescent="0.3">
      <c r="B69" s="111"/>
      <c r="C69" s="111"/>
      <c r="D69" s="111"/>
      <c r="E69" s="111"/>
      <c r="F69" s="111"/>
      <c r="G69" s="111"/>
      <c r="H69" s="102"/>
      <c r="I69" s="102"/>
      <c r="J69" s="102"/>
      <c r="K69" s="102"/>
      <c r="L69" s="102"/>
      <c r="M69" s="102"/>
      <c r="N69" s="102"/>
      <c r="O69" s="101"/>
      <c r="P69" s="101"/>
      <c r="Q69" s="101"/>
      <c r="R69" s="101"/>
      <c r="S69" s="101"/>
      <c r="T69" s="102"/>
      <c r="U69" s="111"/>
      <c r="V69" s="111"/>
      <c r="W69" s="111"/>
      <c r="X69" s="111"/>
      <c r="Y69" s="102"/>
      <c r="Z69" s="101"/>
      <c r="AA69" s="101"/>
      <c r="AB69" s="101"/>
      <c r="AC69" s="120"/>
      <c r="AD69" s="120"/>
      <c r="AE69" s="89"/>
      <c r="AF69" s="116"/>
      <c r="AG69" s="116"/>
      <c r="AH69" s="89"/>
      <c r="AI69" s="90"/>
      <c r="AJ69" s="90"/>
      <c r="AK69" s="91"/>
      <c r="AL69" s="4"/>
      <c r="AM69" s="1"/>
      <c r="AN69" s="90"/>
      <c r="AP69" s="92"/>
    </row>
    <row r="70" spans="2:51" x14ac:dyDescent="0.3">
      <c r="B70" s="111"/>
      <c r="C70" s="111"/>
      <c r="D70" s="111"/>
      <c r="E70" s="111"/>
      <c r="F70" s="111"/>
      <c r="G70" s="111"/>
      <c r="H70" s="102"/>
      <c r="I70" s="102"/>
      <c r="J70" s="102"/>
      <c r="K70" s="102"/>
      <c r="L70" s="102"/>
      <c r="M70" s="102"/>
      <c r="N70" s="102"/>
      <c r="O70" s="101"/>
      <c r="P70" s="101"/>
      <c r="Q70" s="101"/>
      <c r="R70" s="101"/>
      <c r="S70" s="101"/>
      <c r="T70" s="102"/>
      <c r="U70" s="111"/>
      <c r="V70" s="111"/>
      <c r="W70" s="111"/>
      <c r="X70" s="111"/>
      <c r="Y70" s="102"/>
      <c r="Z70" s="101"/>
      <c r="AA70" s="101"/>
      <c r="AB70" s="101"/>
      <c r="AC70" s="101"/>
      <c r="AD70" s="111"/>
      <c r="AE70" s="89"/>
      <c r="AF70" s="90"/>
      <c r="AG70" s="90"/>
      <c r="AH70" s="89"/>
      <c r="AI70" s="90"/>
      <c r="AJ70" s="90"/>
      <c r="AK70" s="91"/>
      <c r="AL70" s="4"/>
      <c r="AM70" s="1"/>
      <c r="AN70" s="90"/>
      <c r="AP70" s="92"/>
    </row>
    <row r="71" spans="2:51" x14ac:dyDescent="0.3">
      <c r="B71" s="111"/>
      <c r="C71" s="111"/>
      <c r="D71" s="111"/>
      <c r="E71" s="111"/>
      <c r="F71" s="111"/>
      <c r="G71" s="111"/>
      <c r="H71" s="102"/>
      <c r="I71" s="102"/>
      <c r="J71" s="102"/>
      <c r="K71" s="102"/>
      <c r="L71" s="102"/>
      <c r="M71" s="102"/>
      <c r="N71" s="102"/>
      <c r="O71" s="101"/>
      <c r="P71" s="101"/>
      <c r="Q71" s="101"/>
      <c r="R71" s="101"/>
      <c r="S71" s="101"/>
      <c r="T71" s="102"/>
      <c r="U71" s="111"/>
      <c r="V71" s="111"/>
      <c r="W71" s="111"/>
      <c r="X71" s="111"/>
      <c r="Y71" s="102"/>
      <c r="Z71" s="101"/>
      <c r="AA71" s="101"/>
      <c r="AB71" s="101"/>
      <c r="AC71" s="120"/>
      <c r="AD71" s="120"/>
      <c r="AE71" s="1"/>
      <c r="AF71" s="115"/>
      <c r="AG71" s="115"/>
      <c r="AH71" s="1"/>
      <c r="AI71" s="115"/>
      <c r="AJ71" s="115"/>
      <c r="AK71" s="4"/>
      <c r="AL71" s="4"/>
      <c r="AM71" s="1"/>
      <c r="AN71" s="3"/>
    </row>
    <row r="72" spans="2:51" x14ac:dyDescent="0.3">
      <c r="B72" s="111"/>
      <c r="C72" s="111"/>
      <c r="D72" s="111"/>
      <c r="E72" s="111"/>
      <c r="F72" s="111"/>
      <c r="G72" s="111"/>
      <c r="H72" s="102"/>
      <c r="I72" s="102"/>
      <c r="J72" s="102"/>
      <c r="K72" s="102"/>
      <c r="L72" s="102"/>
      <c r="M72" s="102"/>
      <c r="N72" s="102"/>
      <c r="O72" s="101"/>
      <c r="P72" s="101"/>
      <c r="Q72" s="101"/>
      <c r="R72" s="101"/>
      <c r="S72" s="101"/>
      <c r="T72" s="102"/>
      <c r="U72" s="111"/>
      <c r="V72" s="111"/>
      <c r="W72" s="111"/>
      <c r="X72" s="111"/>
      <c r="Y72" s="102"/>
      <c r="Z72" s="101"/>
      <c r="AA72" s="101"/>
      <c r="AB72" s="101"/>
      <c r="AC72" s="120"/>
      <c r="AD72" s="120"/>
      <c r="AE72" s="1"/>
      <c r="AF72" s="115"/>
      <c r="AG72" s="115"/>
      <c r="AH72" s="1"/>
      <c r="AI72" s="3"/>
      <c r="AJ72" s="3"/>
      <c r="AK72" s="4"/>
      <c r="AL72" s="4"/>
      <c r="AM72" s="1"/>
      <c r="AN72" s="3"/>
      <c r="AP72" s="104"/>
    </row>
    <row r="73" spans="2:51" x14ac:dyDescent="0.3">
      <c r="B73" s="111"/>
      <c r="C73" s="111"/>
      <c r="D73" s="111"/>
      <c r="E73" s="111"/>
      <c r="F73" s="111"/>
      <c r="G73" s="111"/>
      <c r="H73" s="102"/>
      <c r="I73" s="102"/>
      <c r="J73" s="102"/>
      <c r="K73" s="102"/>
      <c r="L73" s="102"/>
      <c r="M73" s="102"/>
      <c r="N73" s="102"/>
      <c r="O73" s="101"/>
      <c r="P73" s="101"/>
      <c r="Q73" s="101"/>
      <c r="R73" s="101"/>
      <c r="S73" s="101"/>
      <c r="T73" s="102"/>
      <c r="U73" s="111"/>
      <c r="V73" s="111"/>
      <c r="W73" s="111"/>
      <c r="X73" s="111"/>
      <c r="Y73" s="102"/>
      <c r="Z73" s="101"/>
      <c r="AA73" s="101"/>
      <c r="AB73" s="101"/>
      <c r="AC73" s="120"/>
      <c r="AD73" s="120"/>
      <c r="AE73" s="1"/>
      <c r="AF73" s="115"/>
      <c r="AG73" s="115"/>
      <c r="AH73" s="1"/>
      <c r="AI73" s="3"/>
      <c r="AJ73" s="3"/>
      <c r="AK73" s="4"/>
      <c r="AL73" s="4"/>
      <c r="AM73" s="1"/>
      <c r="AN73" s="3"/>
      <c r="AP73" s="104"/>
      <c r="AQ73" s="117"/>
    </row>
    <row r="74" spans="2:51" x14ac:dyDescent="0.3">
      <c r="B74" s="111"/>
      <c r="C74" s="111"/>
      <c r="D74" s="111"/>
      <c r="E74" s="111"/>
      <c r="F74" s="111"/>
      <c r="G74" s="111"/>
      <c r="H74" s="102"/>
      <c r="I74" s="102"/>
      <c r="J74" s="102"/>
      <c r="K74" s="102"/>
      <c r="L74" s="102"/>
      <c r="M74" s="102"/>
      <c r="N74" s="102"/>
      <c r="O74" s="101"/>
      <c r="P74" s="101"/>
      <c r="Q74" s="101"/>
      <c r="R74" s="101"/>
      <c r="S74" s="101"/>
      <c r="T74" s="102"/>
      <c r="U74" s="111"/>
      <c r="V74" s="111"/>
      <c r="W74" s="111"/>
      <c r="X74" s="111"/>
      <c r="Y74" s="102"/>
      <c r="Z74" s="101"/>
      <c r="AA74" s="101"/>
      <c r="AB74" s="101"/>
      <c r="AC74" s="120"/>
      <c r="AD74" s="120"/>
      <c r="AE74" s="1"/>
      <c r="AF74" s="115"/>
      <c r="AG74" s="115"/>
      <c r="AH74" s="1"/>
      <c r="AI74" s="3"/>
      <c r="AJ74" s="3"/>
      <c r="AK74" s="4"/>
      <c r="AL74" s="4"/>
      <c r="AM74" s="1"/>
      <c r="AN74" s="3"/>
      <c r="AP74" s="104"/>
      <c r="AQ74" s="118"/>
    </row>
    <row r="75" spans="2:51" x14ac:dyDescent="0.3">
      <c r="B75" s="111"/>
      <c r="C75" s="111"/>
      <c r="D75" s="111"/>
      <c r="E75" s="111"/>
      <c r="F75" s="111"/>
      <c r="G75" s="111"/>
      <c r="H75" s="102"/>
      <c r="I75" s="102"/>
      <c r="J75" s="102"/>
      <c r="K75" s="102"/>
      <c r="L75" s="102"/>
      <c r="M75" s="102"/>
      <c r="N75" s="102"/>
      <c r="O75" s="101"/>
      <c r="P75" s="101"/>
      <c r="Q75" s="101"/>
      <c r="R75" s="101"/>
      <c r="S75" s="101"/>
      <c r="T75" s="102"/>
      <c r="U75" s="111"/>
      <c r="V75" s="111"/>
      <c r="W75" s="111"/>
      <c r="X75" s="111"/>
      <c r="Y75" s="102"/>
      <c r="Z75" s="101"/>
      <c r="AA75" s="101"/>
      <c r="AB75" s="101"/>
      <c r="AC75" s="120"/>
      <c r="AD75" s="120"/>
      <c r="AE75" s="89"/>
      <c r="AF75" s="116"/>
      <c r="AG75" s="116"/>
      <c r="AH75" s="89"/>
      <c r="AI75" s="90"/>
      <c r="AJ75" s="90"/>
      <c r="AK75" s="91"/>
      <c r="AL75" s="4"/>
      <c r="AM75" s="1"/>
      <c r="AN75" s="90"/>
      <c r="AP75" s="92"/>
    </row>
    <row r="76" spans="2:51" x14ac:dyDescent="0.3">
      <c r="E76"/>
      <c r="F76"/>
      <c r="G76"/>
      <c r="L76" s="1"/>
      <c r="M76" s="1"/>
      <c r="N76" s="1"/>
      <c r="Q76" s="2"/>
      <c r="R76" s="2"/>
      <c r="S76" s="2"/>
      <c r="T76" s="1"/>
      <c r="V76"/>
      <c r="W76"/>
      <c r="X76"/>
      <c r="Y76" s="1"/>
      <c r="Z76" s="2"/>
      <c r="AA76" s="2"/>
      <c r="AB76" s="2"/>
      <c r="AC76" s="2"/>
      <c r="AD76"/>
      <c r="AE76" s="89"/>
      <c r="AF76" s="93"/>
      <c r="AG76" s="89"/>
      <c r="AH76" s="89"/>
      <c r="AI76" s="90"/>
      <c r="AJ76" s="90"/>
      <c r="AK76" s="91"/>
      <c r="AL76" s="4"/>
      <c r="AM76" s="1"/>
      <c r="AN76" s="93"/>
      <c r="AP76" s="92"/>
    </row>
    <row r="77" spans="2:51" x14ac:dyDescent="0.3">
      <c r="E77"/>
      <c r="F77"/>
      <c r="G77"/>
      <c r="L77" s="1"/>
      <c r="M77" s="1"/>
      <c r="N77" s="1"/>
      <c r="Q77" s="2"/>
      <c r="R77" s="2"/>
      <c r="S77" s="2"/>
      <c r="T77" s="1"/>
      <c r="V77"/>
      <c r="W77"/>
      <c r="X77"/>
      <c r="Y77" s="1"/>
      <c r="Z77" s="2"/>
      <c r="AA77" s="2"/>
      <c r="AB77" s="2"/>
      <c r="AC77" s="2"/>
      <c r="AD77"/>
      <c r="AE77" s="89"/>
      <c r="AF77" s="93"/>
      <c r="AG77" s="89"/>
      <c r="AH77" s="89"/>
      <c r="AI77" s="90"/>
      <c r="AJ77" s="90"/>
      <c r="AK77" s="91"/>
      <c r="AL77" s="4"/>
      <c r="AM77" s="1"/>
      <c r="AN77" s="93"/>
      <c r="AP77" s="92"/>
    </row>
    <row r="78" spans="2:51" x14ac:dyDescent="0.3">
      <c r="E78"/>
      <c r="F78"/>
      <c r="G78"/>
      <c r="L78" s="1"/>
      <c r="M78" s="1"/>
      <c r="N78" s="1"/>
      <c r="Q78" s="2"/>
      <c r="R78" s="2"/>
      <c r="S78" s="2"/>
      <c r="T78" s="1"/>
      <c r="V78"/>
      <c r="W78"/>
      <c r="X78"/>
      <c r="Y78" s="1"/>
      <c r="Z78" s="2"/>
      <c r="AA78" s="2"/>
      <c r="AB78" s="2"/>
      <c r="AC78" s="2"/>
      <c r="AD78"/>
      <c r="AE78" s="89"/>
      <c r="AF78" s="93"/>
      <c r="AG78" s="89"/>
      <c r="AH78" s="89"/>
      <c r="AI78" s="90"/>
      <c r="AJ78" s="90"/>
      <c r="AK78" s="91"/>
      <c r="AL78" s="4"/>
      <c r="AM78" s="1"/>
      <c r="AN78" s="93"/>
      <c r="AP78" s="92"/>
    </row>
    <row r="79" spans="2:51" s="2" customFormat="1" x14ac:dyDescent="0.3">
      <c r="B79"/>
      <c r="C79"/>
      <c r="D79"/>
      <c r="E79"/>
      <c r="F79"/>
      <c r="G79"/>
      <c r="H79" s="1"/>
      <c r="I79" s="1"/>
      <c r="J79" s="1"/>
      <c r="K79" s="1"/>
      <c r="L79" s="1"/>
      <c r="M79" s="1"/>
      <c r="N79" s="1"/>
      <c r="T79" s="1"/>
      <c r="U79"/>
      <c r="V79"/>
      <c r="W79"/>
      <c r="X79"/>
      <c r="Y79" s="1"/>
      <c r="AD79"/>
      <c r="AE79" s="1"/>
      <c r="AF79" s="94"/>
      <c r="AG79" s="1"/>
      <c r="AH79" s="1"/>
      <c r="AI79" s="3"/>
      <c r="AJ79" s="3"/>
      <c r="AK79" s="4"/>
      <c r="AL79" s="4"/>
      <c r="AM79" s="1"/>
      <c r="AN79" s="1"/>
      <c r="AO79"/>
      <c r="AP79"/>
      <c r="AQ79"/>
      <c r="AR79"/>
      <c r="AS79"/>
      <c r="AT79" s="4"/>
      <c r="AU79" s="4"/>
      <c r="AV79"/>
      <c r="AW79"/>
      <c r="AX79"/>
      <c r="AY79"/>
    </row>
    <row r="80" spans="2:51" s="2" customFormat="1" x14ac:dyDescent="0.3">
      <c r="B80" s="41"/>
      <c r="C80" s="41"/>
      <c r="D80" s="41"/>
      <c r="E80" s="39"/>
      <c r="F80" s="39"/>
      <c r="G80" s="39"/>
      <c r="H80" s="39"/>
      <c r="I80" s="39"/>
      <c r="J80" s="39"/>
      <c r="K80" s="39"/>
      <c r="L80" s="39"/>
      <c r="M80" s="43"/>
      <c r="N80" s="43"/>
      <c r="O80" s="43"/>
      <c r="P80" s="43"/>
      <c r="Q80" s="42"/>
      <c r="R80" s="41"/>
      <c r="S80" s="41"/>
      <c r="T80" s="41"/>
      <c r="U80" s="41"/>
      <c r="V80" s="39"/>
      <c r="W80" s="67"/>
      <c r="X80" s="39"/>
      <c r="Y80" s="43"/>
      <c r="Z80" s="41"/>
      <c r="AA80" s="39"/>
      <c r="AD80"/>
      <c r="AE80" s="1"/>
      <c r="AF80" s="94"/>
      <c r="AG80" s="1"/>
      <c r="AH80" s="1"/>
      <c r="AI80" s="3"/>
      <c r="AJ80" s="3"/>
      <c r="AK80" s="4"/>
      <c r="AL80" s="4"/>
      <c r="AM80" s="1"/>
      <c r="AN80" s="1"/>
      <c r="AO80"/>
      <c r="AP80"/>
      <c r="AQ80"/>
      <c r="AR80"/>
      <c r="AS80"/>
      <c r="AT80" s="4"/>
      <c r="AU80" s="4"/>
      <c r="AV80"/>
      <c r="AW80"/>
      <c r="AX80"/>
      <c r="AY80"/>
    </row>
    <row r="81" spans="2:40" x14ac:dyDescent="0.3">
      <c r="B81" s="41"/>
      <c r="C81" s="41"/>
      <c r="D81" s="41"/>
      <c r="E81" s="39"/>
      <c r="F81" s="39"/>
      <c r="G81" s="39"/>
      <c r="H81" s="39"/>
      <c r="I81" s="39"/>
      <c r="J81" s="39"/>
      <c r="K81" s="39"/>
      <c r="L81" s="39"/>
      <c r="M81" s="43"/>
      <c r="N81" s="43"/>
      <c r="O81" s="43"/>
      <c r="P81" s="43"/>
      <c r="Q81" s="42"/>
      <c r="R81" s="41"/>
      <c r="S81" s="41"/>
      <c r="T81" s="41"/>
      <c r="U81" s="41"/>
      <c r="V81" s="39"/>
      <c r="W81" s="67"/>
      <c r="X81" s="39"/>
      <c r="Z81" s="41"/>
      <c r="AB81" s="39"/>
      <c r="AC81" s="2"/>
      <c r="AD81"/>
      <c r="AE81" s="1"/>
      <c r="AF81" s="94"/>
      <c r="AG81" s="1"/>
      <c r="AH81" s="1"/>
      <c r="AI81" s="3"/>
      <c r="AJ81" s="3"/>
      <c r="AK81" s="4"/>
      <c r="AL81" s="4"/>
      <c r="AM81" s="1"/>
      <c r="AN81" s="1"/>
    </row>
    <row r="82" spans="2:40" x14ac:dyDescent="0.3">
      <c r="B82" s="41"/>
      <c r="C82" s="41"/>
      <c r="D82" s="41"/>
      <c r="E82" s="39"/>
      <c r="F82" s="39"/>
      <c r="G82" s="39"/>
      <c r="H82" s="39"/>
      <c r="I82" s="39"/>
      <c r="J82" s="39"/>
      <c r="K82" s="39"/>
      <c r="L82" s="39"/>
      <c r="M82" s="43"/>
      <c r="N82" s="43"/>
      <c r="O82" s="43"/>
      <c r="P82" s="43"/>
      <c r="Q82" s="42"/>
      <c r="R82" s="41"/>
      <c r="S82" s="41"/>
      <c r="T82" s="41"/>
      <c r="U82" s="41"/>
      <c r="V82" s="39"/>
      <c r="W82" s="67"/>
      <c r="X82" s="39"/>
      <c r="Y82" s="43"/>
      <c r="Z82" s="41"/>
      <c r="AA82" s="39"/>
      <c r="AC82" s="2"/>
      <c r="AD82"/>
      <c r="AE82" s="1"/>
      <c r="AF82" s="94"/>
      <c r="AG82" s="1"/>
      <c r="AH82" s="1"/>
      <c r="AI82" s="3"/>
      <c r="AJ82" s="3"/>
      <c r="AK82" s="4"/>
      <c r="AL82" s="4"/>
      <c r="AM82" s="1"/>
      <c r="AN82" s="1"/>
    </row>
    <row r="83" spans="2:40" x14ac:dyDescent="0.3">
      <c r="AB83" s="39"/>
      <c r="AC83" s="2"/>
      <c r="AD83"/>
      <c r="AE83" s="1"/>
      <c r="AF83" s="1"/>
      <c r="AG83" s="1"/>
      <c r="AH83" s="1"/>
      <c r="AI83" s="3"/>
      <c r="AJ83" s="3"/>
      <c r="AK83" s="4"/>
      <c r="AL83" s="4"/>
      <c r="AM83" s="1"/>
      <c r="AN83" s="1"/>
    </row>
    <row r="84" spans="2:40" x14ac:dyDescent="0.3">
      <c r="AC84" s="2"/>
      <c r="AD84"/>
      <c r="AE84" s="1"/>
      <c r="AF84" s="1"/>
      <c r="AG84" s="1"/>
      <c r="AH84" s="1"/>
      <c r="AI84" s="3"/>
      <c r="AJ84" s="3"/>
      <c r="AK84" s="4"/>
      <c r="AL84" s="4"/>
      <c r="AM84" s="1"/>
      <c r="AN84" s="1"/>
    </row>
    <row r="85" spans="2:40" x14ac:dyDescent="0.3">
      <c r="AC85" s="2"/>
      <c r="AD85"/>
      <c r="AE85" s="1"/>
      <c r="AF85" s="1"/>
      <c r="AG85" s="1"/>
      <c r="AH85" s="1"/>
      <c r="AI85" s="3"/>
      <c r="AJ85" s="3"/>
      <c r="AK85" s="4"/>
      <c r="AL85" s="4"/>
      <c r="AM85" s="1"/>
      <c r="AN85" s="1"/>
    </row>
    <row r="86" spans="2:40" x14ac:dyDescent="0.3">
      <c r="AC86" s="87"/>
      <c r="AD86" s="87"/>
      <c r="AE86" s="95"/>
      <c r="AF86" s="95"/>
      <c r="AG86" s="95"/>
      <c r="AH86" s="95"/>
      <c r="AI86" s="42"/>
      <c r="AJ86" s="42"/>
    </row>
    <row r="87" spans="2:40" x14ac:dyDescent="0.3">
      <c r="AI87" s="42"/>
      <c r="AJ87" s="42"/>
    </row>
    <row r="88" spans="2:40" x14ac:dyDescent="0.3">
      <c r="AC88" s="87"/>
      <c r="AD88" s="87"/>
      <c r="AE88" s="88"/>
      <c r="AF88" s="88"/>
      <c r="AG88" s="88"/>
      <c r="AH88" s="88"/>
    </row>
    <row r="103" spans="37:51" x14ac:dyDescent="0.3">
      <c r="AR103" s="2"/>
      <c r="AS103" s="2"/>
      <c r="AT103" s="96"/>
      <c r="AU103" s="96"/>
      <c r="AV103" s="2"/>
      <c r="AW103" s="2"/>
      <c r="AX103" s="2"/>
      <c r="AY103" s="2"/>
    </row>
    <row r="104" spans="37:51" x14ac:dyDescent="0.3">
      <c r="AR104" s="2"/>
      <c r="AS104" s="2"/>
      <c r="AT104" s="96"/>
      <c r="AU104" s="96"/>
      <c r="AV104" s="2"/>
      <c r="AW104" s="2"/>
      <c r="AX104" s="2"/>
      <c r="AY104" s="2"/>
    </row>
    <row r="109" spans="37:51" x14ac:dyDescent="0.3">
      <c r="AK109" s="2"/>
      <c r="AL109" s="2"/>
      <c r="AM109" s="2"/>
      <c r="AN109" s="2"/>
      <c r="AO109" s="2"/>
      <c r="AP109" s="2"/>
      <c r="AQ109" s="2"/>
    </row>
    <row r="110" spans="37:51" x14ac:dyDescent="0.3">
      <c r="AK110" s="2"/>
      <c r="AL110" s="2"/>
      <c r="AM110" s="2"/>
      <c r="AN110" s="2"/>
      <c r="AO110" s="2"/>
      <c r="AP110" s="2"/>
      <c r="AQ110" s="2"/>
    </row>
  </sheetData>
  <mergeCells count="19">
    <mergeCell ref="B1:AL1"/>
    <mergeCell ref="AQ67:AQ68"/>
    <mergeCell ref="AF68:AG68"/>
    <mergeCell ref="AF69:AG69"/>
    <mergeCell ref="AC71:AD75"/>
    <mergeCell ref="AF71:AG71"/>
    <mergeCell ref="AI71:AJ71"/>
    <mergeCell ref="AF72:AG72"/>
    <mergeCell ref="AF73:AG73"/>
    <mergeCell ref="AQ73:AQ74"/>
    <mergeCell ref="AF74:AG74"/>
    <mergeCell ref="AC59:AD63"/>
    <mergeCell ref="AC65:AD69"/>
    <mergeCell ref="AF65:AG65"/>
    <mergeCell ref="AI65:AJ65"/>
    <mergeCell ref="AF66:AG66"/>
    <mergeCell ref="AF67:AG67"/>
    <mergeCell ref="AF75:AG75"/>
    <mergeCell ref="AQ61:AQ62"/>
  </mergeCells>
  <pageMargins left="0.7" right="0.7" top="0.75" bottom="0.75" header="0.3" footer="0.3"/>
  <pageSetup paperSize="17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9A876CB6B1EA47AFBD0A25495CBFA7" ma:contentTypeVersion="15" ma:contentTypeDescription="Create a new document." ma:contentTypeScope="" ma:versionID="80c0d15680ae188b222036386c0823a7">
  <xsd:schema xmlns:xsd="http://www.w3.org/2001/XMLSchema" xmlns:xs="http://www.w3.org/2001/XMLSchema" xmlns:p="http://schemas.microsoft.com/office/2006/metadata/properties" xmlns:ns1="http://schemas.microsoft.com/sharepoint/v3" xmlns:ns3="af25a960-7a7f-40a7-ba2f-0cfdc1b90fc5" xmlns:ns4="d7162a11-321a-4d24-b936-e805c451d0df" targetNamespace="http://schemas.microsoft.com/office/2006/metadata/properties" ma:root="true" ma:fieldsID="e4eb60278e7a34921e42804aa18a401a" ns1:_="" ns3:_="" ns4:_="">
    <xsd:import namespace="http://schemas.microsoft.com/sharepoint/v3"/>
    <xsd:import namespace="af25a960-7a7f-40a7-ba2f-0cfdc1b90fc5"/>
    <xsd:import namespace="d7162a11-321a-4d24-b936-e805c451d0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5a960-7a7f-40a7-ba2f-0cfdc1b90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62a11-321a-4d24-b936-e805c451d0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B66229-71B3-43BC-A1DE-CD5B4DDE3E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7D6F84-9C77-4F8D-B41A-51251E759B63}">
  <ds:schemaRefs>
    <ds:schemaRef ds:uri="http://purl.org/dc/elements/1.1/"/>
    <ds:schemaRef ds:uri="http://schemas.microsoft.com/office/2006/metadata/properties"/>
    <ds:schemaRef ds:uri="d7162a11-321a-4d24-b936-e805c451d0d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f25a960-7a7f-40a7-ba2f-0cfdc1b90f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276B33-C0FF-4ACC-9BE4-F49B7CF9E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25a960-7a7f-40a7-ba2f-0cfdc1b90fc5"/>
    <ds:schemaRef ds:uri="d7162a11-321a-4d24-b936-e805c451d0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INFRA Revised</vt:lpstr>
      <vt:lpstr>'INFRA Revised'!Print_Area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Jennifer</dc:creator>
  <cp:lastModifiedBy>Baugh, Benny J</cp:lastModifiedBy>
  <cp:lastPrinted>2020-02-13T21:07:39Z</cp:lastPrinted>
  <dcterms:created xsi:type="dcterms:W3CDTF">2020-02-13T20:52:55Z</dcterms:created>
  <dcterms:modified xsi:type="dcterms:W3CDTF">2024-08-22T14:47:45Z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0x010100099A876CB6B1EA47AFBD0A25495CBFA7</vt:lpwstr>
  </property>
</Properties>
</file>